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120" windowHeight="4650" tabRatio="772" activeTab="0"/>
  </bookViews>
  <sheets>
    <sheet name="International Points" sheetId="1" r:id="rId1"/>
    <sheet name="SSF" sheetId="2" r:id="rId2"/>
    <sheet name="JSF" sheetId="3" r:id="rId3"/>
  </sheets>
  <externalReferences>
    <externalReference r:id="rId6"/>
  </externalReferences>
  <definedNames>
    <definedName name="PointTable">'[1]Point Tables'!$A$4:$O$262</definedName>
    <definedName name="PointTableHeader">'[1]Point Tables'!$B$2:$O$3</definedName>
    <definedName name="_xlnm.Print_Area" localSheetId="0">'International Points'!$A$2:$Q$365</definedName>
    <definedName name="_xlnm.Print_Area" localSheetId="2">'JSF'!#REF!</definedName>
    <definedName name="_xlnm.Print_Area" localSheetId="1">'SSF'!$A$3:$L$137</definedName>
    <definedName name="_xlnm.Print_Titles" localSheetId="0">'International Points'!$1:$1</definedName>
    <definedName name="_xlnm.Print_Titles" localSheetId="2">'JSF'!$1:$2</definedName>
    <definedName name="_xlnm.Print_Titles" localSheetId="1">'SSF'!$1:$2</definedName>
  </definedNames>
  <calcPr fullCalcOnLoad="1"/>
</workbook>
</file>

<file path=xl/comments1.xml><?xml version="1.0" encoding="utf-8"?>
<comments xmlns="http://schemas.openxmlformats.org/spreadsheetml/2006/main">
  <authors>
    <author>David Sapery</author>
  </authors>
  <commentList>
    <comment ref="H1" authorId="0">
      <text>
        <r>
          <rPr>
            <sz val="8"/>
            <rFont val="Tahoma"/>
            <family val="0"/>
          </rPr>
          <t>BITMASK: abcdefghijkl
a = Cd NonDes Rolling
b = Cd Des Rolling
c = Cd NonDes Team
d = Cd Des Team
e = Jr NonDes Rolling
f = Jr Des Rolling
g = Jr NonDes Team
h = Jr Des Team
i = Sr NonDes Rolling
j = Sr Des Rolling
k = Sr NonDes Team
l = Sr Des Team
Sample:
Des T&amp;R for all = 2730
NonDes T&amp;R for all = 1365</t>
        </r>
      </text>
    </comment>
  </commentList>
</comments>
</file>

<file path=xl/sharedStrings.xml><?xml version="1.0" encoding="utf-8"?>
<sst xmlns="http://schemas.openxmlformats.org/spreadsheetml/2006/main" count="2508" uniqueCount="395">
  <si>
    <t>NAME</t>
  </si>
  <si>
    <t>WPN</t>
  </si>
  <si>
    <t>TOURNAMENT</t>
  </si>
  <si>
    <t>WPN/TOURN</t>
  </si>
  <si>
    <t>DATE</t>
  </si>
  <si>
    <t>COLUMN</t>
  </si>
  <si>
    <t>COL</t>
  </si>
  <si>
    <t>CATEGORY</t>
  </si>
  <si>
    <t>PLACE</t>
  </si>
  <si>
    <t>POINTS</t>
  </si>
  <si>
    <t>MULT</t>
  </si>
  <si>
    <t>MS</t>
  </si>
  <si>
    <t>MF</t>
  </si>
  <si>
    <t>Athens</t>
  </si>
  <si>
    <t>WF</t>
  </si>
  <si>
    <t>WE</t>
  </si>
  <si>
    <t>ME</t>
  </si>
  <si>
    <t>Zimmermann, Iris</t>
  </si>
  <si>
    <t>Havana</t>
  </si>
  <si>
    <t>Tausig, Justin</t>
  </si>
  <si>
    <t>Valencia, VEN</t>
  </si>
  <si>
    <t>Guildford, GBR</t>
  </si>
  <si>
    <t>Montreal</t>
  </si>
  <si>
    <t>Ipswich, GBR</t>
  </si>
  <si>
    <t>Rochester</t>
  </si>
  <si>
    <t>Senior Worlds</t>
  </si>
  <si>
    <t>Number of Fencers in:</t>
  </si>
  <si>
    <t>Strength Factor</t>
  </si>
  <si>
    <t>Event</t>
  </si>
  <si>
    <t>Date</t>
  </si>
  <si>
    <t>Entries</t>
  </si>
  <si>
    <t>Sr8</t>
  </si>
  <si>
    <t>Sr16</t>
  </si>
  <si>
    <t>Sr32</t>
  </si>
  <si>
    <t>Sr64</t>
  </si>
  <si>
    <t>Sr100</t>
  </si>
  <si>
    <t>Jr16</t>
  </si>
  <si>
    <t>London (B)</t>
  </si>
  <si>
    <t>Taiwan</t>
  </si>
  <si>
    <t>Sydney</t>
  </si>
  <si>
    <t>Hungary (B)</t>
  </si>
  <si>
    <t>ORDINAL</t>
  </si>
  <si>
    <t>Strasbourg, FRA (B)</t>
  </si>
  <si>
    <t>Goppingen</t>
  </si>
  <si>
    <t>Locarno, SUI</t>
  </si>
  <si>
    <t>La Coruña, ESP</t>
  </si>
  <si>
    <t>Venice</t>
  </si>
  <si>
    <t>GROUP</t>
  </si>
  <si>
    <t>St. Maur, FRA</t>
  </si>
  <si>
    <t>Sofia, BUL</t>
  </si>
  <si>
    <t>Como, ITA</t>
  </si>
  <si>
    <t>Luxembourg</t>
  </si>
  <si>
    <t>PRELIM</t>
  </si>
  <si>
    <t>Porto, POR</t>
  </si>
  <si>
    <t>Welkenraedt, GER</t>
  </si>
  <si>
    <t>Smart, Keeth</t>
  </si>
  <si>
    <t>Bratislava, SVQ</t>
  </si>
  <si>
    <t>AGEGRP</t>
  </si>
  <si>
    <t>Max</t>
  </si>
  <si>
    <t>Place</t>
  </si>
  <si>
    <t>Calc</t>
  </si>
  <si>
    <t>Actual</t>
  </si>
  <si>
    <t>Wpn</t>
  </si>
  <si>
    <t>Amsterdam (B)</t>
  </si>
  <si>
    <t>London, GBR</t>
  </si>
  <si>
    <t>Lee, Ivan</t>
  </si>
  <si>
    <t>Rogers, Jason</t>
  </si>
  <si>
    <t>Frascati, ITA</t>
  </si>
  <si>
    <t>Warsaw, POL</t>
  </si>
  <si>
    <t>Tauberbischofsheim, GER</t>
  </si>
  <si>
    <t>Livry-Gargan, FRA (B)</t>
  </si>
  <si>
    <t>Budapest, HUN</t>
  </si>
  <si>
    <t>Budapest</t>
  </si>
  <si>
    <t>Dagenham, GBR</t>
  </si>
  <si>
    <t>WS</t>
  </si>
  <si>
    <t>Bratislava</t>
  </si>
  <si>
    <t>Turin (Tentative)</t>
  </si>
  <si>
    <t>Aldershort, GBR (B)</t>
  </si>
  <si>
    <t>Slough, GBR (B)</t>
  </si>
  <si>
    <t>Dourdan, FRA</t>
  </si>
  <si>
    <t>Seoul</t>
  </si>
  <si>
    <t>Bonn, GER</t>
  </si>
  <si>
    <t>Glasgow</t>
  </si>
  <si>
    <t>Boston</t>
  </si>
  <si>
    <t>Zagunis, Mariel</t>
  </si>
  <si>
    <t>Nanking</t>
  </si>
  <si>
    <t>Jacobson, Sada</t>
  </si>
  <si>
    <t>Nancy, FRA</t>
  </si>
  <si>
    <t>Paris, FRA</t>
  </si>
  <si>
    <t>Pecs, HUN (B)</t>
  </si>
  <si>
    <t>Abano Terme, ITA</t>
  </si>
  <si>
    <t>Nagykanizsa, HUN</t>
  </si>
  <si>
    <t>Buenos Aires, ARG</t>
  </si>
  <si>
    <t>Legnano, ITA</t>
  </si>
  <si>
    <t>Koblenz, GER</t>
  </si>
  <si>
    <t>Innsbruck, AUT</t>
  </si>
  <si>
    <t>Espinho, POR</t>
  </si>
  <si>
    <t>Bucharest, ROM</t>
  </si>
  <si>
    <t>Havana, CUB</t>
  </si>
  <si>
    <t>St. Petersburg, RUS</t>
  </si>
  <si>
    <t>Katowice, POL</t>
  </si>
  <si>
    <t>Lisbon, POR</t>
  </si>
  <si>
    <t>Teheran, IRN</t>
  </si>
  <si>
    <t>Moscow, RUS</t>
  </si>
  <si>
    <t>Prague, CZE</t>
  </si>
  <si>
    <t>Berlin, GER (B)</t>
  </si>
  <si>
    <t>Haifa, ISR</t>
  </si>
  <si>
    <t>Worlds, Seoul, KOR</t>
  </si>
  <si>
    <t>Ghattas, Patrick</t>
  </si>
  <si>
    <t>Jesi, ITA</t>
  </si>
  <si>
    <t>Tallin, EST</t>
  </si>
  <si>
    <t>Hagamen, Timothy</t>
  </si>
  <si>
    <t>Clement, Luther</t>
  </si>
  <si>
    <t>Krul, Alexander</t>
  </si>
  <si>
    <t>Tunis, TUN</t>
  </si>
  <si>
    <t>Goppingen, GER</t>
  </si>
  <si>
    <t>Bratislava, SVK</t>
  </si>
  <si>
    <t>Orleans, FRA</t>
  </si>
  <si>
    <t>Turin, ITA</t>
  </si>
  <si>
    <t>Foggia, ITA</t>
  </si>
  <si>
    <t>Jiangmen, CHN</t>
  </si>
  <si>
    <t>Goteborg, SWE</t>
  </si>
  <si>
    <t>Salzburg, AUT</t>
  </si>
  <si>
    <t>Peabody</t>
  </si>
  <si>
    <t>Bogota, COL</t>
  </si>
  <si>
    <t>Copenhagen, DEN</t>
  </si>
  <si>
    <t>Leipzig, GER</t>
  </si>
  <si>
    <t>Cross, Emily</t>
  </si>
  <si>
    <t>Heidenheim, GER</t>
  </si>
  <si>
    <t>Bern, SUI</t>
  </si>
  <si>
    <t>Madrid, ESP</t>
  </si>
  <si>
    <t>Feldschuh, Michael</t>
  </si>
  <si>
    <t>Worlds, Budapest, HUN</t>
  </si>
  <si>
    <t>ERASE ON</t>
  </si>
  <si>
    <t>DATECODE</t>
  </si>
  <si>
    <t>Mattern, Cody</t>
  </si>
  <si>
    <t>Dormagen, GER</t>
  </si>
  <si>
    <t>Recklinghausen, GER (B)</t>
  </si>
  <si>
    <t>Palermo, ITA</t>
  </si>
  <si>
    <t>Jacobson, Emily</t>
  </si>
  <si>
    <t>Parker, Sarah</t>
  </si>
  <si>
    <t>Mülheim, GER</t>
  </si>
  <si>
    <t>Orebro, SWE</t>
  </si>
  <si>
    <t>Edinburgh, GBR</t>
  </si>
  <si>
    <t>Montr&amp;eacute;al, CAN</t>
  </si>
  <si>
    <t>Morehouse, Tim</t>
  </si>
  <si>
    <t>San Isidro, ARG</t>
  </si>
  <si>
    <t>Seville, ESP</t>
  </si>
  <si>
    <t>Taiwan, TPE</t>
  </si>
  <si>
    <t>Welkenraedt, BEL</t>
  </si>
  <si>
    <t>Stockholm, SWE</t>
  </si>
  <si>
    <t>San Juan, PUR</t>
  </si>
  <si>
    <t>Lawrence, Maya</t>
  </si>
  <si>
    <t>Jr8</t>
  </si>
  <si>
    <t>Jr32</t>
  </si>
  <si>
    <t>Bratton, Benjamin</t>
  </si>
  <si>
    <t>Willette, Doris</t>
  </si>
  <si>
    <t>Meyers, Brendan</t>
  </si>
  <si>
    <t>Cairo</t>
  </si>
  <si>
    <t>Kellner, Dan</t>
  </si>
  <si>
    <t>Tiomkin, Jon</t>
  </si>
  <si>
    <t>Thompson, Caitlin</t>
  </si>
  <si>
    <t>London</t>
  </si>
  <si>
    <t>Cambridge, GBR (B)</t>
  </si>
  <si>
    <t>Paris, FRA (B)</t>
  </si>
  <si>
    <t>Williams, James</t>
  </si>
  <si>
    <t>Shanghai, CHN</t>
  </si>
  <si>
    <t>Venice, ITA</t>
  </si>
  <si>
    <t>Athens, GRE</t>
  </si>
  <si>
    <t>Dupree, Jedediah</t>
  </si>
  <si>
    <t>Luxembourg, LUX</t>
  </si>
  <si>
    <t>Montreal, CAN</t>
  </si>
  <si>
    <t>Kelsey, Seth</t>
  </si>
  <si>
    <t>Zich, Matthew</t>
  </si>
  <si>
    <t>Lichten, Keith</t>
  </si>
  <si>
    <t>Malaga, ESP</t>
  </si>
  <si>
    <t>Mashad, IRI</t>
  </si>
  <si>
    <t>Thompson, Soren</t>
  </si>
  <si>
    <t>Munich, GER (B)</t>
  </si>
  <si>
    <t>Wurzburg, GER (B)</t>
  </si>
  <si>
    <t>Exum, Travis</t>
  </si>
  <si>
    <t>New York, NY</t>
  </si>
  <si>
    <t>Carolina, PUR</t>
  </si>
  <si>
    <t>Sydney, AUS</t>
  </si>
  <si>
    <t>Durham, GBR</t>
  </si>
  <si>
    <t>Sr NonDes Rolling</t>
  </si>
  <si>
    <t>Jr Des Rolling</t>
  </si>
  <si>
    <t>Jr NonDes Rolling</t>
  </si>
  <si>
    <t>Cd Des Rolling</t>
  </si>
  <si>
    <t>Cd NonDes Rolling</t>
  </si>
  <si>
    <t>Sr Des Team</t>
  </si>
  <si>
    <t>Sr NonDes Team</t>
  </si>
  <si>
    <t>Jr Des Team</t>
  </si>
  <si>
    <t>Jr NonDes Team</t>
  </si>
  <si>
    <t>Cd Des Team</t>
  </si>
  <si>
    <t>Cd NonDes Team</t>
  </si>
  <si>
    <t>Sr Des Rolling</t>
  </si>
  <si>
    <t>J</t>
  </si>
  <si>
    <t>L</t>
  </si>
  <si>
    <t>G&amp;ouml;d&amp;ouml;ll&amp;ouml;, HUN</t>
  </si>
  <si>
    <t>I</t>
  </si>
  <si>
    <t>Berkowsky, Jonathan</t>
  </si>
  <si>
    <t>Copenhagen, DEN (B)</t>
  </si>
  <si>
    <t>M</t>
  </si>
  <si>
    <t>Copenhagen, DEN (SAT)</t>
  </si>
  <si>
    <t>Baratta, Emma</t>
  </si>
  <si>
    <t>Hamburg, GER (B)</t>
  </si>
  <si>
    <t>Catania, ITA</t>
  </si>
  <si>
    <t>Hurley, Kelley</t>
  </si>
  <si>
    <t>Emerson, Abby</t>
  </si>
  <si>
    <t>Vienna, AUT</t>
  </si>
  <si>
    <t>Heidenheim, GER (B)</t>
  </si>
  <si>
    <t>Getz, Kurt</t>
  </si>
  <si>
    <t>Levi, FIN</t>
  </si>
  <si>
    <t>Melun, FRA (B)</t>
  </si>
  <si>
    <t>London, GBR (B)</t>
  </si>
  <si>
    <t>Schneider, Daria</t>
  </si>
  <si>
    <t>Incheon, KOR</t>
  </si>
  <si>
    <t>Ingolstadt</t>
  </si>
  <si>
    <t>Estoril, POR</t>
  </si>
  <si>
    <t>Thompson, Hanna</t>
  </si>
  <si>
    <t>Zalaegerszeg, HUN</t>
  </si>
  <si>
    <t>Padua, ITA</t>
  </si>
  <si>
    <t>Modling, AUT</t>
  </si>
  <si>
    <t>Zurich, SUI</t>
  </si>
  <si>
    <t>Koblenz, GER (B)</t>
  </si>
  <si>
    <t>Efstathiou, Evangelos</t>
  </si>
  <si>
    <t>Birmingham, GBR (B)</t>
  </si>
  <si>
    <t>Edinburgh, GBR (B)</t>
  </si>
  <si>
    <t>Marbella, ESP</t>
  </si>
  <si>
    <t>Nemecek, Samantha</t>
  </si>
  <si>
    <t>Nott, Adrienne</t>
  </si>
  <si>
    <t>Caracas, VEN</t>
  </si>
  <si>
    <t>Konin, POL</t>
  </si>
  <si>
    <t>Ochocki, Aleksander</t>
  </si>
  <si>
    <t>Barroso, Audrey</t>
  </si>
  <si>
    <t>Wozniak, Dagmara</t>
  </si>
  <si>
    <t>Jellison, Eva</t>
  </si>
  <si>
    <t>Kolasa, Matthew</t>
  </si>
  <si>
    <t>Ward, Rebecca</t>
  </si>
  <si>
    <t>Davis, Anika</t>
  </si>
  <si>
    <t>Keltner, Mera</t>
  </si>
  <si>
    <t>Turku, FIN</t>
  </si>
  <si>
    <t>Murphy, Max</t>
  </si>
  <si>
    <t>Chinman, Nicholas</t>
  </si>
  <si>
    <t>Samorin, SVK</t>
  </si>
  <si>
    <t>Goldfeder, Misha</t>
  </si>
  <si>
    <t>Pensler, Arielle</t>
  </si>
  <si>
    <t>Amsterdam, NED</t>
  </si>
  <si>
    <t>French, Christa</t>
  </si>
  <si>
    <t>Finkel, Tess</t>
  </si>
  <si>
    <t>Kenney, Clayton</t>
  </si>
  <si>
    <t>Horanyi, Andras</t>
  </si>
  <si>
    <t>Ariccia, ITA</t>
  </si>
  <si>
    <t>Hurme, Tommi</t>
  </si>
  <si>
    <t>Lyon, FRA (B)</t>
  </si>
  <si>
    <t>Kuweit, KUW</t>
  </si>
  <si>
    <t>Oslo, NOR (Sat)</t>
  </si>
  <si>
    <t>Mosbach, GER (B)</t>
  </si>
  <si>
    <t>Doha, QAT</t>
  </si>
  <si>
    <t>Lucca, ITA</t>
  </si>
  <si>
    <t>Grench, Eileen</t>
  </si>
  <si>
    <t>Moss, Rebecca</t>
  </si>
  <si>
    <t>French, Kayley</t>
  </si>
  <si>
    <t>Bhinder, Jasjit</t>
  </si>
  <si>
    <t>Sulat, Nathaniel</t>
  </si>
  <si>
    <t>Logrono, ESP</t>
  </si>
  <si>
    <t>Kubik, Mark</t>
  </si>
  <si>
    <t>Parkins, Benjamin</t>
  </si>
  <si>
    <t>Wright, Bagley</t>
  </si>
  <si>
    <t>La Coru&amp;ntilde;a, ESP</t>
  </si>
  <si>
    <t>Stockholm, SWE (Sat)</t>
  </si>
  <si>
    <t>Ross, Nicole</t>
  </si>
  <si>
    <t>Seoul, KOR</t>
  </si>
  <si>
    <t>Vancouver, CAN</t>
  </si>
  <si>
    <t>Abend, Alexander</t>
  </si>
  <si>
    <t>B&amp;acirc;by, Brendan</t>
  </si>
  <si>
    <t>Copenhagen, DEN (Sat)</t>
  </si>
  <si>
    <t>Fukui, JPN</t>
  </si>
  <si>
    <t>Plovdiv, BUL</t>
  </si>
  <si>
    <t>Junior Worlds</t>
  </si>
  <si>
    <t>Lamezia Terme, ITA</t>
  </si>
  <si>
    <t>Igoe, Benjamin</t>
  </si>
  <si>
    <t>Rivera, Christian</t>
  </si>
  <si>
    <t>Olympic Games</t>
  </si>
  <si>
    <t>Kraujalis, Marina</t>
  </si>
  <si>
    <t>Siebert, Lillian</t>
  </si>
  <si>
    <t>Franciszkowicz, Dominika</t>
  </si>
  <si>
    <t>Sachs, Elizabeth</t>
  </si>
  <si>
    <t>Rudnicki, Alexander</t>
  </si>
  <si>
    <t>Stetsiv, Andrew</t>
  </si>
  <si>
    <t>Sosnowiec, POL</t>
  </si>
  <si>
    <t>Hurley, Courtney</t>
  </si>
  <si>
    <t>Borrmann, Sarah</t>
  </si>
  <si>
    <t>Vloka, Caroline</t>
  </si>
  <si>
    <t>Kim, Isaac</t>
  </si>
  <si>
    <t>Wunderlich, Samuel</t>
  </si>
  <si>
    <t>Knauer, Lindsay</t>
  </si>
  <si>
    <t>Thanhouser, William</t>
  </si>
  <si>
    <t>Davidson, Raskyrie</t>
  </si>
  <si>
    <t>Bielen, Andrew</t>
  </si>
  <si>
    <t>Abend, Thomas</t>
  </si>
  <si>
    <t>Berliner, Dan</t>
  </si>
  <si>
    <t>Jacobson, Jackie</t>
  </si>
  <si>
    <t>Wacker, Jessica</t>
  </si>
  <si>
    <t>Parker, Melissa</t>
  </si>
  <si>
    <t>Aix-en-Provence, FRA</t>
  </si>
  <si>
    <t>Bochum, GER</t>
  </si>
  <si>
    <t>Providenza, Valerie</t>
  </si>
  <si>
    <t>Bassa, Francesca</t>
  </si>
  <si>
    <t>Meinhardt, Gerek</t>
  </si>
  <si>
    <t>Kennard, Henry</t>
  </si>
  <si>
    <t>Damigny, FRA</t>
  </si>
  <si>
    <t>Damigny, FRA (B)</t>
  </si>
  <si>
    <t>London, GBR (Sat)</t>
  </si>
  <si>
    <t>Henderson, Jason</t>
  </si>
  <si>
    <t>Moody, Jimmy</t>
  </si>
  <si>
    <t>Diaz, Julio</t>
  </si>
  <si>
    <t>Osnabruck, GER</t>
  </si>
  <si>
    <t>Leszno, POL</t>
  </si>
  <si>
    <t>Osnabr&amp;uuml;ck, GER</t>
  </si>
  <si>
    <t>Chamley-Watson, Miles</t>
  </si>
  <si>
    <t>Brendler, Kaela</t>
  </si>
  <si>
    <t>Burgsteinfurt, GER</t>
  </si>
  <si>
    <t>Sugimoto, Scott</t>
  </si>
  <si>
    <t>Kuweit City, KUW</t>
  </si>
  <si>
    <t>Cheris, Zachariah</t>
  </si>
  <si>
    <t>Dettlinger, Maxwell</t>
  </si>
  <si>
    <t>Fuerstenberg, Eric</t>
  </si>
  <si>
    <t>Harder, Sean</t>
  </si>
  <si>
    <t>Hartman, Thomas</t>
  </si>
  <si>
    <t>Iowa, Lawton</t>
  </si>
  <si>
    <t>Kenney, Duncan</t>
  </si>
  <si>
    <t>Miller, Stuart</t>
  </si>
  <si>
    <t>Mo, Kevin</t>
  </si>
  <si>
    <t>Rudzinski, Danny</t>
  </si>
  <si>
    <t>Stallings, William</t>
  </si>
  <si>
    <t>Wais, Josh</t>
  </si>
  <si>
    <t>Walrond, Dylan</t>
  </si>
  <si>
    <t>Wicas, Graham</t>
  </si>
  <si>
    <t>Leighton, Eleanor</t>
  </si>
  <si>
    <t>Lynch, Katherine</t>
  </si>
  <si>
    <t>Bhinder, Amrit</t>
  </si>
  <si>
    <t>Scanlan, Susannah</t>
  </si>
  <si>
    <t>Hall, Tasha</t>
  </si>
  <si>
    <t>Sowuleski, Alex</t>
  </si>
  <si>
    <t>Molina, Norah</t>
  </si>
  <si>
    <t>Hughes, Kristen</t>
  </si>
  <si>
    <t>Long, Sofia</t>
  </si>
  <si>
    <t>Jena, GER</t>
  </si>
  <si>
    <t>Carter, Al</t>
  </si>
  <si>
    <t>Bangkok, THA</t>
  </si>
  <si>
    <t>Lyon, FRA</t>
  </si>
  <si>
    <t>Modling, GER</t>
  </si>
  <si>
    <t>M&amp;ouml;dling, GER</t>
  </si>
  <si>
    <t>Williams, NaRaye</t>
  </si>
  <si>
    <t>Zagunis, Marten</t>
  </si>
  <si>
    <t>Tokyo, JPN</t>
  </si>
  <si>
    <t>Cairo, EGY</t>
  </si>
  <si>
    <t>Pillsbury, Dana</t>
  </si>
  <si>
    <t>Carroll, John</t>
  </si>
  <si>
    <t>Convery-Zupan, Dan</t>
  </si>
  <si>
    <t>Friedman, William</t>
  </si>
  <si>
    <t>Cadet Worlds, Linz, AUT</t>
  </si>
  <si>
    <t>Junior Worlds, Linz, AUT</t>
  </si>
  <si>
    <t>Byerts, Keri</t>
  </si>
  <si>
    <t>Schibilia, Jesse</t>
  </si>
  <si>
    <t>Thies, SEN</t>
  </si>
  <si>
    <t>Miller, Margo</t>
  </si>
  <si>
    <t>Barcelona, ESP</t>
  </si>
  <si>
    <t>Klagenfurt, AUT</t>
  </si>
  <si>
    <t>Barquisimeto, VEN</t>
  </si>
  <si>
    <t>Las Vegas, NV</t>
  </si>
  <si>
    <t>Kaneshige, Christina</t>
  </si>
  <si>
    <t>Jennings, Susan</t>
  </si>
  <si>
    <t>Svengsouk, Jocelyn</t>
  </si>
  <si>
    <t>Thompson, Metta</t>
  </si>
  <si>
    <t>Gaillard, Amelia</t>
  </si>
  <si>
    <t>Newcastle, GBR</t>
  </si>
  <si>
    <t>Flounders, Christine</t>
  </si>
  <si>
    <t>Newcastle, GBR (Sat)</t>
  </si>
  <si>
    <t>Solomon, Benjamin</t>
  </si>
  <si>
    <t>Bethel, Dylan</t>
  </si>
  <si>
    <t>Cox, Charles</t>
  </si>
  <si>
    <t>Edelman, Alex</t>
  </si>
  <si>
    <t>Erbele, Isaac</t>
  </si>
  <si>
    <t>Rubin, Alexie</t>
  </si>
  <si>
    <t>Burt, Lacey</t>
  </si>
  <si>
    <t>Fox, Paige</t>
  </si>
  <si>
    <t>Imerman, Polina</t>
  </si>
  <si>
    <t>Buechel, Holly</t>
  </si>
  <si>
    <t>Kelly, Stuart</t>
  </si>
  <si>
    <t>Khoshnevissan, Alexander</t>
  </si>
  <si>
    <t>Filner, Aaron</t>
  </si>
  <si>
    <t>Perkins, Samuel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</si>
</sst>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mmm\-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color indexed="18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15" fontId="5" fillId="0" borderId="2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5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" fontId="0" fillId="0" borderId="5" xfId="0" applyNumberForma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0" xfId="0" applyBorder="1" applyAlignment="1" quotePrefix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F</v>
          </cell>
          <cell r="H2" t="str">
            <v>G</v>
          </cell>
          <cell r="I2" t="str">
            <v>H</v>
          </cell>
          <cell r="J2" t="str">
            <v>I</v>
          </cell>
          <cell r="K2" t="str">
            <v>J</v>
          </cell>
          <cell r="L2" t="str">
            <v>L</v>
          </cell>
          <cell r="M2" t="str">
            <v>M</v>
          </cell>
          <cell r="N2" t="str">
            <v>V</v>
          </cell>
          <cell r="O2" t="str">
            <v>W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J4">
            <v>700</v>
          </cell>
          <cell r="K4">
            <v>800</v>
          </cell>
          <cell r="L4">
            <v>600</v>
          </cell>
          <cell r="M4">
            <v>1200</v>
          </cell>
          <cell r="N4">
            <v>600</v>
          </cell>
          <cell r="O4">
            <v>400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J5">
            <v>700</v>
          </cell>
          <cell r="K5">
            <v>800</v>
          </cell>
          <cell r="L5">
            <v>600</v>
          </cell>
          <cell r="M5">
            <v>1200</v>
          </cell>
          <cell r="N5">
            <v>600</v>
          </cell>
          <cell r="O5">
            <v>400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J6">
            <v>700</v>
          </cell>
          <cell r="K6">
            <v>800</v>
          </cell>
          <cell r="L6">
            <v>600</v>
          </cell>
          <cell r="M6">
            <v>1200</v>
          </cell>
          <cell r="N6">
            <v>600</v>
          </cell>
          <cell r="O6">
            <v>400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J7">
            <v>700</v>
          </cell>
          <cell r="K7">
            <v>800</v>
          </cell>
          <cell r="L7">
            <v>600</v>
          </cell>
          <cell r="M7">
            <v>1200</v>
          </cell>
          <cell r="N7">
            <v>600</v>
          </cell>
          <cell r="O7">
            <v>400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  <cell r="J8">
            <v>644</v>
          </cell>
          <cell r="K8">
            <v>736</v>
          </cell>
          <cell r="L8">
            <v>552</v>
          </cell>
          <cell r="M8">
            <v>1104</v>
          </cell>
          <cell r="N8">
            <v>552</v>
          </cell>
          <cell r="O8">
            <v>368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  <cell r="J9">
            <v>581</v>
          </cell>
          <cell r="K9">
            <v>664</v>
          </cell>
          <cell r="L9">
            <v>498</v>
          </cell>
          <cell r="M9">
            <v>996</v>
          </cell>
          <cell r="N9">
            <v>498</v>
          </cell>
          <cell r="O9">
            <v>332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  <cell r="J10">
            <v>611.33</v>
          </cell>
          <cell r="K10">
            <v>698.67</v>
          </cell>
          <cell r="L10">
            <v>524</v>
          </cell>
          <cell r="M10">
            <v>1048</v>
          </cell>
          <cell r="N10">
            <v>524</v>
          </cell>
          <cell r="O10">
            <v>349.33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  <cell r="J11">
            <v>619.5</v>
          </cell>
          <cell r="K11">
            <v>708</v>
          </cell>
          <cell r="L11">
            <v>531</v>
          </cell>
          <cell r="M11">
            <v>1062</v>
          </cell>
          <cell r="N11">
            <v>531</v>
          </cell>
          <cell r="O11">
            <v>354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  <cell r="J12">
            <v>595</v>
          </cell>
          <cell r="K12">
            <v>680</v>
          </cell>
          <cell r="L12">
            <v>510</v>
          </cell>
          <cell r="M12">
            <v>1020</v>
          </cell>
          <cell r="N12">
            <v>510</v>
          </cell>
          <cell r="O12">
            <v>340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  <cell r="J13">
            <v>541.75</v>
          </cell>
          <cell r="K13">
            <v>619</v>
          </cell>
          <cell r="L13">
            <v>464.25</v>
          </cell>
          <cell r="M13">
            <v>928.5</v>
          </cell>
          <cell r="N13">
            <v>464.25</v>
          </cell>
          <cell r="O13">
            <v>309.5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  <cell r="J14">
            <v>560</v>
          </cell>
          <cell r="K14">
            <v>640</v>
          </cell>
          <cell r="L14">
            <v>480</v>
          </cell>
          <cell r="M14">
            <v>960</v>
          </cell>
          <cell r="N14">
            <v>480</v>
          </cell>
          <cell r="O14">
            <v>320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  <cell r="J15">
            <v>595</v>
          </cell>
          <cell r="K15">
            <v>680</v>
          </cell>
          <cell r="L15">
            <v>510</v>
          </cell>
          <cell r="M15">
            <v>1020</v>
          </cell>
          <cell r="N15">
            <v>510</v>
          </cell>
          <cell r="O15">
            <v>340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  <cell r="J16">
            <v>595</v>
          </cell>
          <cell r="K16">
            <v>680</v>
          </cell>
          <cell r="L16">
            <v>510</v>
          </cell>
          <cell r="M16">
            <v>1020</v>
          </cell>
          <cell r="N16">
            <v>510</v>
          </cell>
          <cell r="O16">
            <v>340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  <cell r="J17">
            <v>513.75</v>
          </cell>
          <cell r="K17">
            <v>587</v>
          </cell>
          <cell r="L17">
            <v>440.25</v>
          </cell>
          <cell r="M17">
            <v>880.5</v>
          </cell>
          <cell r="N17">
            <v>440.25</v>
          </cell>
          <cell r="O17">
            <v>293.5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  <cell r="J18">
            <v>524</v>
          </cell>
          <cell r="K18">
            <v>598.67</v>
          </cell>
          <cell r="L18">
            <v>449</v>
          </cell>
          <cell r="M18">
            <v>898</v>
          </cell>
          <cell r="N18">
            <v>449</v>
          </cell>
          <cell r="O18">
            <v>299.33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  <cell r="J19">
            <v>542.5</v>
          </cell>
          <cell r="K19">
            <v>620</v>
          </cell>
          <cell r="L19">
            <v>465</v>
          </cell>
          <cell r="M19">
            <v>930</v>
          </cell>
          <cell r="N19">
            <v>465</v>
          </cell>
          <cell r="O19">
            <v>310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  <cell r="J20">
            <v>490</v>
          </cell>
          <cell r="K20">
            <v>560</v>
          </cell>
          <cell r="L20">
            <v>420</v>
          </cell>
          <cell r="M20">
            <v>840</v>
          </cell>
          <cell r="N20">
            <v>420</v>
          </cell>
          <cell r="O20">
            <v>280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  <cell r="J21">
            <v>485</v>
          </cell>
          <cell r="K21">
            <v>554</v>
          </cell>
          <cell r="L21">
            <v>415.5</v>
          </cell>
          <cell r="M21">
            <v>831</v>
          </cell>
          <cell r="N21">
            <v>415.5</v>
          </cell>
          <cell r="O21">
            <v>277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  <cell r="J22">
            <v>486.67</v>
          </cell>
          <cell r="K22">
            <v>556</v>
          </cell>
          <cell r="L22">
            <v>417</v>
          </cell>
          <cell r="M22">
            <v>834</v>
          </cell>
          <cell r="N22">
            <v>417</v>
          </cell>
          <cell r="O22">
            <v>278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  <cell r="J23">
            <v>488.5</v>
          </cell>
          <cell r="K23">
            <v>558</v>
          </cell>
          <cell r="L23">
            <v>418.5</v>
          </cell>
          <cell r="M23">
            <v>837</v>
          </cell>
          <cell r="N23">
            <v>418.5</v>
          </cell>
          <cell r="O23">
            <v>279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  <cell r="J24">
            <v>487</v>
          </cell>
          <cell r="K24">
            <v>556</v>
          </cell>
          <cell r="L24">
            <v>417</v>
          </cell>
          <cell r="M24">
            <v>834</v>
          </cell>
          <cell r="N24">
            <v>417</v>
          </cell>
          <cell r="O24">
            <v>278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  <cell r="J25">
            <v>456.25</v>
          </cell>
          <cell r="K25">
            <v>521</v>
          </cell>
          <cell r="L25">
            <v>390.75</v>
          </cell>
          <cell r="M25">
            <v>781.5</v>
          </cell>
          <cell r="N25">
            <v>390.75</v>
          </cell>
          <cell r="O25">
            <v>260.5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  <cell r="J26">
            <v>483.33</v>
          </cell>
          <cell r="K26">
            <v>552</v>
          </cell>
          <cell r="L26">
            <v>414</v>
          </cell>
          <cell r="M26">
            <v>828</v>
          </cell>
          <cell r="N26">
            <v>414</v>
          </cell>
          <cell r="O26">
            <v>276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  <cell r="J27">
            <v>485</v>
          </cell>
          <cell r="K27">
            <v>554</v>
          </cell>
          <cell r="L27">
            <v>415.5</v>
          </cell>
          <cell r="M27">
            <v>831</v>
          </cell>
          <cell r="N27">
            <v>415.5</v>
          </cell>
          <cell r="O27">
            <v>277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  <cell r="J28">
            <v>483</v>
          </cell>
          <cell r="K28">
            <v>552</v>
          </cell>
          <cell r="L28">
            <v>414</v>
          </cell>
          <cell r="M28">
            <v>828</v>
          </cell>
          <cell r="N28">
            <v>414</v>
          </cell>
          <cell r="O28">
            <v>276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  <cell r="J29">
            <v>427.25</v>
          </cell>
          <cell r="K29">
            <v>488</v>
          </cell>
          <cell r="L29">
            <v>366</v>
          </cell>
          <cell r="M29">
            <v>732</v>
          </cell>
          <cell r="N29">
            <v>366</v>
          </cell>
          <cell r="O29">
            <v>244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636.67</v>
          </cell>
          <cell r="I30">
            <v>636.67</v>
          </cell>
          <cell r="J30">
            <v>446</v>
          </cell>
          <cell r="K30">
            <v>509.33</v>
          </cell>
          <cell r="L30">
            <v>382</v>
          </cell>
          <cell r="M30">
            <v>764</v>
          </cell>
          <cell r="N30">
            <v>382</v>
          </cell>
          <cell r="O30">
            <v>254.67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  <cell r="J31">
            <v>481.5</v>
          </cell>
          <cell r="K31">
            <v>550</v>
          </cell>
          <cell r="L31">
            <v>412.5</v>
          </cell>
          <cell r="M31">
            <v>825</v>
          </cell>
          <cell r="N31">
            <v>412.5</v>
          </cell>
          <cell r="O31">
            <v>275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  <cell r="J32">
            <v>480</v>
          </cell>
          <cell r="K32">
            <v>548</v>
          </cell>
          <cell r="L32">
            <v>411</v>
          </cell>
          <cell r="M32">
            <v>822</v>
          </cell>
          <cell r="N32">
            <v>411</v>
          </cell>
          <cell r="O32">
            <v>274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  <cell r="J33">
            <v>398.5</v>
          </cell>
          <cell r="K33">
            <v>455</v>
          </cell>
          <cell r="L33">
            <v>341.25</v>
          </cell>
          <cell r="M33">
            <v>682.5</v>
          </cell>
          <cell r="N33">
            <v>341.25</v>
          </cell>
          <cell r="O33">
            <v>227.5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</v>
          </cell>
          <cell r="I34">
            <v>584.33</v>
          </cell>
          <cell r="J34">
            <v>408.67</v>
          </cell>
          <cell r="K34">
            <v>466.67</v>
          </cell>
          <cell r="L34">
            <v>350</v>
          </cell>
          <cell r="M34">
            <v>700</v>
          </cell>
          <cell r="N34">
            <v>350</v>
          </cell>
          <cell r="O34">
            <v>233.33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  <cell r="J35">
            <v>427.5</v>
          </cell>
          <cell r="K35">
            <v>488</v>
          </cell>
          <cell r="L35">
            <v>366</v>
          </cell>
          <cell r="M35">
            <v>732</v>
          </cell>
          <cell r="N35">
            <v>366</v>
          </cell>
          <cell r="O35">
            <v>244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  <cell r="J36">
            <v>375</v>
          </cell>
          <cell r="K36">
            <v>428</v>
          </cell>
          <cell r="L36">
            <v>321</v>
          </cell>
          <cell r="M36">
            <v>642</v>
          </cell>
          <cell r="N36">
            <v>321</v>
          </cell>
          <cell r="O36">
            <v>214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  <cell r="J37">
            <v>369.5</v>
          </cell>
          <cell r="K37">
            <v>422</v>
          </cell>
          <cell r="L37">
            <v>316.5</v>
          </cell>
          <cell r="M37">
            <v>633</v>
          </cell>
          <cell r="N37">
            <v>316.5</v>
          </cell>
          <cell r="O37">
            <v>211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  <cell r="J38">
            <v>371.33</v>
          </cell>
          <cell r="K38">
            <v>424</v>
          </cell>
          <cell r="L38">
            <v>318</v>
          </cell>
          <cell r="M38">
            <v>636</v>
          </cell>
          <cell r="N38">
            <v>318</v>
          </cell>
          <cell r="O38">
            <v>212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  <cell r="J39">
            <v>373</v>
          </cell>
          <cell r="K39">
            <v>426</v>
          </cell>
          <cell r="L39">
            <v>319.5</v>
          </cell>
          <cell r="M39">
            <v>639</v>
          </cell>
          <cell r="N39">
            <v>319.5</v>
          </cell>
          <cell r="O39">
            <v>213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  <cell r="J40">
            <v>371</v>
          </cell>
          <cell r="K40">
            <v>424</v>
          </cell>
          <cell r="L40">
            <v>318</v>
          </cell>
          <cell r="M40">
            <v>636</v>
          </cell>
          <cell r="N40">
            <v>318</v>
          </cell>
          <cell r="O40">
            <v>212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  <cell r="J41">
            <v>366</v>
          </cell>
          <cell r="K41">
            <v>418</v>
          </cell>
          <cell r="L41">
            <v>313.5</v>
          </cell>
          <cell r="M41">
            <v>627</v>
          </cell>
          <cell r="N41">
            <v>313.5</v>
          </cell>
          <cell r="O41">
            <v>209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  <cell r="J42">
            <v>367.67</v>
          </cell>
          <cell r="K42">
            <v>420</v>
          </cell>
          <cell r="L42">
            <v>315</v>
          </cell>
          <cell r="M42">
            <v>630</v>
          </cell>
          <cell r="N42">
            <v>315</v>
          </cell>
          <cell r="O42">
            <v>210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  <cell r="J43">
            <v>369.5</v>
          </cell>
          <cell r="K43">
            <v>422</v>
          </cell>
          <cell r="L43">
            <v>316.5</v>
          </cell>
          <cell r="M43">
            <v>633</v>
          </cell>
          <cell r="N43">
            <v>316.5</v>
          </cell>
          <cell r="O43">
            <v>211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  <cell r="J44">
            <v>368</v>
          </cell>
          <cell r="K44">
            <v>420</v>
          </cell>
          <cell r="L44">
            <v>315</v>
          </cell>
          <cell r="M44">
            <v>630</v>
          </cell>
          <cell r="N44">
            <v>315</v>
          </cell>
          <cell r="O44">
            <v>210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  <cell r="J45">
            <v>362.5</v>
          </cell>
          <cell r="K45">
            <v>414</v>
          </cell>
          <cell r="L45">
            <v>310.5</v>
          </cell>
          <cell r="M45">
            <v>621</v>
          </cell>
          <cell r="N45">
            <v>310.5</v>
          </cell>
          <cell r="O45">
            <v>207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  <cell r="J46">
            <v>364.33</v>
          </cell>
          <cell r="K46">
            <v>416</v>
          </cell>
          <cell r="L46">
            <v>312</v>
          </cell>
          <cell r="M46">
            <v>624</v>
          </cell>
          <cell r="N46">
            <v>312</v>
          </cell>
          <cell r="O46">
            <v>208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  <cell r="J47">
            <v>366</v>
          </cell>
          <cell r="K47">
            <v>418</v>
          </cell>
          <cell r="L47">
            <v>313.5</v>
          </cell>
          <cell r="M47">
            <v>627</v>
          </cell>
          <cell r="N47">
            <v>313.5</v>
          </cell>
          <cell r="O47">
            <v>209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  <cell r="J48">
            <v>364</v>
          </cell>
          <cell r="K48">
            <v>416</v>
          </cell>
          <cell r="L48">
            <v>312</v>
          </cell>
          <cell r="M48">
            <v>624</v>
          </cell>
          <cell r="N48">
            <v>312</v>
          </cell>
          <cell r="O48">
            <v>208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  <cell r="J49">
            <v>359</v>
          </cell>
          <cell r="K49">
            <v>410</v>
          </cell>
          <cell r="L49">
            <v>307.5</v>
          </cell>
          <cell r="M49">
            <v>615</v>
          </cell>
          <cell r="N49">
            <v>307.5</v>
          </cell>
          <cell r="O49">
            <v>205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  <cell r="J50">
            <v>360.67</v>
          </cell>
          <cell r="K50">
            <v>412</v>
          </cell>
          <cell r="L50">
            <v>309</v>
          </cell>
          <cell r="M50">
            <v>618</v>
          </cell>
          <cell r="N50">
            <v>309</v>
          </cell>
          <cell r="O50">
            <v>206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  <cell r="J51">
            <v>362.5</v>
          </cell>
          <cell r="K51">
            <v>414</v>
          </cell>
          <cell r="L51">
            <v>310.5</v>
          </cell>
          <cell r="M51">
            <v>621</v>
          </cell>
          <cell r="N51">
            <v>310.5</v>
          </cell>
          <cell r="O51">
            <v>207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  <cell r="J52">
            <v>361</v>
          </cell>
          <cell r="K52">
            <v>412</v>
          </cell>
          <cell r="L52">
            <v>309</v>
          </cell>
          <cell r="M52">
            <v>618</v>
          </cell>
          <cell r="N52">
            <v>309</v>
          </cell>
          <cell r="O52">
            <v>206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  <cell r="J53">
            <v>355.5</v>
          </cell>
          <cell r="K53">
            <v>406</v>
          </cell>
          <cell r="L53">
            <v>304.5</v>
          </cell>
          <cell r="M53">
            <v>609</v>
          </cell>
          <cell r="N53">
            <v>304.5</v>
          </cell>
          <cell r="O53">
            <v>203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  <cell r="J54">
            <v>357.33</v>
          </cell>
          <cell r="K54">
            <v>408</v>
          </cell>
          <cell r="L54">
            <v>306</v>
          </cell>
          <cell r="M54">
            <v>612</v>
          </cell>
          <cell r="N54">
            <v>306</v>
          </cell>
          <cell r="O54">
            <v>204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  <cell r="J55">
            <v>359</v>
          </cell>
          <cell r="K55">
            <v>410</v>
          </cell>
          <cell r="L55">
            <v>307.5</v>
          </cell>
          <cell r="M55">
            <v>615</v>
          </cell>
          <cell r="N55">
            <v>307.5</v>
          </cell>
          <cell r="O55">
            <v>205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  <cell r="J56">
            <v>357</v>
          </cell>
          <cell r="K56">
            <v>408</v>
          </cell>
          <cell r="L56">
            <v>306</v>
          </cell>
          <cell r="M56">
            <v>612</v>
          </cell>
          <cell r="N56">
            <v>306</v>
          </cell>
          <cell r="O56">
            <v>204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  <cell r="J57">
            <v>326.5</v>
          </cell>
          <cell r="K57">
            <v>373</v>
          </cell>
          <cell r="L57">
            <v>279.75</v>
          </cell>
          <cell r="M57">
            <v>559.5</v>
          </cell>
          <cell r="N57">
            <v>279.75</v>
          </cell>
          <cell r="O57">
            <v>186.5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  <cell r="J58">
            <v>353.67</v>
          </cell>
          <cell r="K58">
            <v>404</v>
          </cell>
          <cell r="L58">
            <v>303</v>
          </cell>
          <cell r="M58">
            <v>606</v>
          </cell>
          <cell r="N58">
            <v>303</v>
          </cell>
          <cell r="O58">
            <v>202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  <cell r="J59">
            <v>355.5</v>
          </cell>
          <cell r="K59">
            <v>406</v>
          </cell>
          <cell r="L59">
            <v>304.5</v>
          </cell>
          <cell r="M59">
            <v>609</v>
          </cell>
          <cell r="N59">
            <v>304.5</v>
          </cell>
          <cell r="O59">
            <v>203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  <cell r="J60">
            <v>354</v>
          </cell>
          <cell r="K60">
            <v>404</v>
          </cell>
          <cell r="L60">
            <v>303</v>
          </cell>
          <cell r="M60">
            <v>606</v>
          </cell>
          <cell r="N60">
            <v>303</v>
          </cell>
          <cell r="O60">
            <v>202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  <cell r="J61">
            <v>297.75</v>
          </cell>
          <cell r="K61">
            <v>340</v>
          </cell>
          <cell r="L61">
            <v>255</v>
          </cell>
          <cell r="M61">
            <v>510</v>
          </cell>
          <cell r="N61">
            <v>255</v>
          </cell>
          <cell r="O61">
            <v>170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  <cell r="J62">
            <v>316.33</v>
          </cell>
          <cell r="K62">
            <v>361.33</v>
          </cell>
          <cell r="L62">
            <v>271</v>
          </cell>
          <cell r="M62">
            <v>542</v>
          </cell>
          <cell r="N62">
            <v>271</v>
          </cell>
          <cell r="O62">
            <v>180.67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  <cell r="J63">
            <v>352</v>
          </cell>
          <cell r="K63">
            <v>402</v>
          </cell>
          <cell r="L63">
            <v>301.5</v>
          </cell>
          <cell r="M63">
            <v>603</v>
          </cell>
          <cell r="N63">
            <v>301.5</v>
          </cell>
          <cell r="O63">
            <v>201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  <cell r="J64">
            <v>350</v>
          </cell>
          <cell r="K64">
            <v>400</v>
          </cell>
          <cell r="L64">
            <v>300</v>
          </cell>
          <cell r="M64">
            <v>600</v>
          </cell>
          <cell r="N64">
            <v>300</v>
          </cell>
          <cell r="O64">
            <v>200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  <cell r="J65">
            <v>268.75</v>
          </cell>
          <cell r="K65">
            <v>307</v>
          </cell>
          <cell r="L65">
            <v>230.25</v>
          </cell>
          <cell r="M65">
            <v>460.5</v>
          </cell>
          <cell r="N65">
            <v>230.25</v>
          </cell>
          <cell r="O65">
            <v>153.5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159.33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  <cell r="J66">
            <v>279</v>
          </cell>
          <cell r="K66">
            <v>318.67</v>
          </cell>
          <cell r="L66">
            <v>239</v>
          </cell>
          <cell r="M66">
            <v>478</v>
          </cell>
          <cell r="N66">
            <v>239</v>
          </cell>
          <cell r="O66">
            <v>159.33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  <cell r="J67">
            <v>297.5</v>
          </cell>
          <cell r="K67">
            <v>340</v>
          </cell>
          <cell r="L67">
            <v>255</v>
          </cell>
          <cell r="M67">
            <v>510</v>
          </cell>
          <cell r="N67">
            <v>255</v>
          </cell>
          <cell r="O67">
            <v>170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  <cell r="J68">
            <v>245</v>
          </cell>
          <cell r="K68">
            <v>280</v>
          </cell>
          <cell r="L68">
            <v>210</v>
          </cell>
          <cell r="M68">
            <v>420</v>
          </cell>
          <cell r="N68">
            <v>210</v>
          </cell>
          <cell r="O68">
            <v>140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  <cell r="J69">
            <v>240</v>
          </cell>
          <cell r="K69">
            <v>274</v>
          </cell>
          <cell r="L69">
            <v>205.5</v>
          </cell>
          <cell r="M69">
            <v>411</v>
          </cell>
          <cell r="N69">
            <v>205.5</v>
          </cell>
          <cell r="O69">
            <v>137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  <cell r="J70">
            <v>241.67</v>
          </cell>
          <cell r="K70">
            <v>276</v>
          </cell>
          <cell r="L70">
            <v>207</v>
          </cell>
          <cell r="M70">
            <v>414</v>
          </cell>
          <cell r="N70">
            <v>207</v>
          </cell>
          <cell r="O70">
            <v>138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  <cell r="J71">
            <v>243.5</v>
          </cell>
          <cell r="K71">
            <v>278</v>
          </cell>
          <cell r="L71">
            <v>208.5</v>
          </cell>
          <cell r="M71">
            <v>417</v>
          </cell>
          <cell r="N71">
            <v>208.5</v>
          </cell>
          <cell r="O71">
            <v>139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  <cell r="J72">
            <v>242</v>
          </cell>
          <cell r="K72">
            <v>276</v>
          </cell>
          <cell r="L72">
            <v>207</v>
          </cell>
          <cell r="M72">
            <v>414</v>
          </cell>
          <cell r="N72">
            <v>207</v>
          </cell>
          <cell r="O72">
            <v>138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  <cell r="J73">
            <v>236.5</v>
          </cell>
          <cell r="K73">
            <v>270</v>
          </cell>
          <cell r="L73">
            <v>202.5</v>
          </cell>
          <cell r="M73">
            <v>405</v>
          </cell>
          <cell r="N73">
            <v>202.5</v>
          </cell>
          <cell r="O73">
            <v>135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  <cell r="J74">
            <v>238.33</v>
          </cell>
          <cell r="K74">
            <v>272</v>
          </cell>
          <cell r="L74">
            <v>204</v>
          </cell>
          <cell r="M74">
            <v>408</v>
          </cell>
          <cell r="N74">
            <v>204</v>
          </cell>
          <cell r="O74">
            <v>136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  <cell r="J75">
            <v>240</v>
          </cell>
          <cell r="K75">
            <v>274</v>
          </cell>
          <cell r="L75">
            <v>205.5</v>
          </cell>
          <cell r="M75">
            <v>411</v>
          </cell>
          <cell r="N75">
            <v>205.5</v>
          </cell>
          <cell r="O75">
            <v>137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  <cell r="J76">
            <v>238</v>
          </cell>
          <cell r="K76">
            <v>272</v>
          </cell>
          <cell r="L76">
            <v>204</v>
          </cell>
          <cell r="M76">
            <v>408</v>
          </cell>
          <cell r="N76">
            <v>204</v>
          </cell>
          <cell r="O76">
            <v>136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  <cell r="J77">
            <v>233</v>
          </cell>
          <cell r="K77">
            <v>266</v>
          </cell>
          <cell r="L77">
            <v>199.5</v>
          </cell>
          <cell r="M77">
            <v>399</v>
          </cell>
          <cell r="N77">
            <v>199.5</v>
          </cell>
          <cell r="O77">
            <v>133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  <cell r="J78">
            <v>234.67</v>
          </cell>
          <cell r="K78">
            <v>268</v>
          </cell>
          <cell r="L78">
            <v>201</v>
          </cell>
          <cell r="M78">
            <v>402</v>
          </cell>
          <cell r="N78">
            <v>201</v>
          </cell>
          <cell r="O78">
            <v>134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  <cell r="J79">
            <v>236.5</v>
          </cell>
          <cell r="K79">
            <v>270</v>
          </cell>
          <cell r="L79">
            <v>202.5</v>
          </cell>
          <cell r="M79">
            <v>405</v>
          </cell>
          <cell r="N79">
            <v>202.5</v>
          </cell>
          <cell r="O79">
            <v>135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  <cell r="J80">
            <v>235</v>
          </cell>
          <cell r="K80">
            <v>268</v>
          </cell>
          <cell r="L80">
            <v>201</v>
          </cell>
          <cell r="M80">
            <v>402</v>
          </cell>
          <cell r="N80">
            <v>201</v>
          </cell>
          <cell r="O80">
            <v>134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  <cell r="J81">
            <v>229.5</v>
          </cell>
          <cell r="K81">
            <v>262</v>
          </cell>
          <cell r="L81">
            <v>196.5</v>
          </cell>
          <cell r="M81">
            <v>393</v>
          </cell>
          <cell r="N81">
            <v>196.5</v>
          </cell>
          <cell r="O81">
            <v>131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  <cell r="J82">
            <v>231.33</v>
          </cell>
          <cell r="K82">
            <v>264</v>
          </cell>
          <cell r="L82">
            <v>198</v>
          </cell>
          <cell r="M82">
            <v>396</v>
          </cell>
          <cell r="N82">
            <v>198</v>
          </cell>
          <cell r="O82">
            <v>132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  <cell r="J83">
            <v>233</v>
          </cell>
          <cell r="K83">
            <v>266</v>
          </cell>
          <cell r="L83">
            <v>199.5</v>
          </cell>
          <cell r="M83">
            <v>399</v>
          </cell>
          <cell r="N83">
            <v>199.5</v>
          </cell>
          <cell r="O83">
            <v>133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  <cell r="J84">
            <v>231</v>
          </cell>
          <cell r="K84">
            <v>264</v>
          </cell>
          <cell r="L84">
            <v>198</v>
          </cell>
          <cell r="M84">
            <v>396</v>
          </cell>
          <cell r="N84">
            <v>198</v>
          </cell>
          <cell r="O84">
            <v>132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  <cell r="J85">
            <v>226</v>
          </cell>
          <cell r="K85">
            <v>258</v>
          </cell>
          <cell r="L85">
            <v>193.5</v>
          </cell>
          <cell r="M85">
            <v>387</v>
          </cell>
          <cell r="N85">
            <v>193.5</v>
          </cell>
          <cell r="O85">
            <v>129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  <cell r="J86">
            <v>227.67</v>
          </cell>
          <cell r="K86">
            <v>260</v>
          </cell>
          <cell r="L86">
            <v>195</v>
          </cell>
          <cell r="M86">
            <v>390</v>
          </cell>
          <cell r="N86">
            <v>195</v>
          </cell>
          <cell r="O86">
            <v>130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  <cell r="J87">
            <v>229.5</v>
          </cell>
          <cell r="K87">
            <v>262</v>
          </cell>
          <cell r="L87">
            <v>196.5</v>
          </cell>
          <cell r="M87">
            <v>393</v>
          </cell>
          <cell r="N87">
            <v>196.5</v>
          </cell>
          <cell r="O87">
            <v>131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  <cell r="J88">
            <v>228</v>
          </cell>
          <cell r="K88">
            <v>260</v>
          </cell>
          <cell r="L88">
            <v>195</v>
          </cell>
          <cell r="M88">
            <v>390</v>
          </cell>
          <cell r="N88">
            <v>195</v>
          </cell>
          <cell r="O88">
            <v>130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  <cell r="J89">
            <v>222.5</v>
          </cell>
          <cell r="K89">
            <v>254</v>
          </cell>
          <cell r="L89">
            <v>190.5</v>
          </cell>
          <cell r="M89">
            <v>375.5</v>
          </cell>
          <cell r="N89">
            <v>190.5</v>
          </cell>
          <cell r="O89">
            <v>127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  <cell r="J90">
            <v>224.33</v>
          </cell>
          <cell r="K90">
            <v>256</v>
          </cell>
          <cell r="L90">
            <v>192</v>
          </cell>
          <cell r="M90">
            <v>384</v>
          </cell>
          <cell r="N90">
            <v>192</v>
          </cell>
          <cell r="O90">
            <v>128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  <cell r="J91">
            <v>226</v>
          </cell>
          <cell r="K91">
            <v>258</v>
          </cell>
          <cell r="L91">
            <v>193.5</v>
          </cell>
          <cell r="M91">
            <v>387</v>
          </cell>
          <cell r="N91">
            <v>193.5</v>
          </cell>
          <cell r="O91">
            <v>129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  <cell r="J92">
            <v>224</v>
          </cell>
          <cell r="K92">
            <v>256</v>
          </cell>
          <cell r="L92">
            <v>192</v>
          </cell>
          <cell r="M92">
            <v>384</v>
          </cell>
          <cell r="N92">
            <v>192</v>
          </cell>
          <cell r="O92">
            <v>128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  <cell r="J93">
            <v>219</v>
          </cell>
          <cell r="K93">
            <v>250</v>
          </cell>
          <cell r="L93">
            <v>187.5</v>
          </cell>
          <cell r="M93">
            <v>364.5</v>
          </cell>
          <cell r="N93">
            <v>187.5</v>
          </cell>
          <cell r="O93">
            <v>125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  <cell r="J94">
            <v>220.67</v>
          </cell>
          <cell r="K94">
            <v>252</v>
          </cell>
          <cell r="L94">
            <v>189</v>
          </cell>
          <cell r="M94">
            <v>370.67</v>
          </cell>
          <cell r="N94">
            <v>189</v>
          </cell>
          <cell r="O94">
            <v>126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  <cell r="J95">
            <v>222.5</v>
          </cell>
          <cell r="K95">
            <v>254</v>
          </cell>
          <cell r="L95">
            <v>190.5</v>
          </cell>
          <cell r="M95">
            <v>381</v>
          </cell>
          <cell r="N95">
            <v>190.5</v>
          </cell>
          <cell r="O95">
            <v>127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  <cell r="J96">
            <v>221</v>
          </cell>
          <cell r="K96">
            <v>252</v>
          </cell>
          <cell r="L96">
            <v>189</v>
          </cell>
          <cell r="M96">
            <v>378</v>
          </cell>
          <cell r="N96">
            <v>189</v>
          </cell>
          <cell r="O96">
            <v>126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  <cell r="J97">
            <v>215.5</v>
          </cell>
          <cell r="K97">
            <v>246</v>
          </cell>
          <cell r="L97">
            <v>184.5</v>
          </cell>
          <cell r="M97">
            <v>354</v>
          </cell>
          <cell r="N97">
            <v>184.5</v>
          </cell>
          <cell r="O97">
            <v>123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  <cell r="J98">
            <v>217.33</v>
          </cell>
          <cell r="K98">
            <v>248</v>
          </cell>
          <cell r="L98">
            <v>186</v>
          </cell>
          <cell r="M98">
            <v>358</v>
          </cell>
          <cell r="N98">
            <v>186</v>
          </cell>
          <cell r="O98">
            <v>124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  <cell r="J99">
            <v>219</v>
          </cell>
          <cell r="K99">
            <v>250</v>
          </cell>
          <cell r="L99">
            <v>187.5</v>
          </cell>
          <cell r="M99">
            <v>364</v>
          </cell>
          <cell r="N99">
            <v>187.5</v>
          </cell>
          <cell r="O99">
            <v>125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  <cell r="J100">
            <v>217</v>
          </cell>
          <cell r="K100">
            <v>248</v>
          </cell>
          <cell r="L100">
            <v>186</v>
          </cell>
          <cell r="M100">
            <v>350</v>
          </cell>
          <cell r="N100">
            <v>186</v>
          </cell>
          <cell r="O100">
            <v>124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  <cell r="J101">
            <v>212</v>
          </cell>
          <cell r="K101">
            <v>242</v>
          </cell>
          <cell r="L101">
            <v>181.5</v>
          </cell>
          <cell r="M101">
            <v>344</v>
          </cell>
          <cell r="N101">
            <v>181.5</v>
          </cell>
          <cell r="O101">
            <v>121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  <cell r="J102">
            <v>213.67</v>
          </cell>
          <cell r="K102">
            <v>244</v>
          </cell>
          <cell r="L102">
            <v>183</v>
          </cell>
          <cell r="M102">
            <v>346</v>
          </cell>
          <cell r="N102">
            <v>183</v>
          </cell>
          <cell r="O102">
            <v>122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  <cell r="J103">
            <v>215.5</v>
          </cell>
          <cell r="K103">
            <v>246</v>
          </cell>
          <cell r="L103">
            <v>184.5</v>
          </cell>
          <cell r="M103">
            <v>348</v>
          </cell>
          <cell r="N103">
            <v>184.5</v>
          </cell>
          <cell r="O103">
            <v>123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  <cell r="J104">
            <v>214</v>
          </cell>
          <cell r="K104">
            <v>244</v>
          </cell>
          <cell r="L104">
            <v>183</v>
          </cell>
          <cell r="M104">
            <v>346</v>
          </cell>
          <cell r="N104">
            <v>183</v>
          </cell>
          <cell r="O104">
            <v>122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  <cell r="J105">
            <v>208.5</v>
          </cell>
          <cell r="K105">
            <v>238</v>
          </cell>
          <cell r="L105">
            <v>178.5</v>
          </cell>
          <cell r="M105">
            <v>340</v>
          </cell>
          <cell r="N105">
            <v>178.5</v>
          </cell>
          <cell r="O105">
            <v>119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  <cell r="J106">
            <v>210.33</v>
          </cell>
          <cell r="K106">
            <v>240</v>
          </cell>
          <cell r="L106">
            <v>180</v>
          </cell>
          <cell r="M106">
            <v>342</v>
          </cell>
          <cell r="N106">
            <v>180</v>
          </cell>
          <cell r="O106">
            <v>120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  <cell r="J107">
            <v>212</v>
          </cell>
          <cell r="K107">
            <v>242</v>
          </cell>
          <cell r="L107">
            <v>181.5</v>
          </cell>
          <cell r="M107">
            <v>344</v>
          </cell>
          <cell r="N107">
            <v>181.5</v>
          </cell>
          <cell r="O107">
            <v>121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  <cell r="J108">
            <v>210</v>
          </cell>
          <cell r="K108">
            <v>240</v>
          </cell>
          <cell r="L108">
            <v>180</v>
          </cell>
          <cell r="M108">
            <v>342</v>
          </cell>
          <cell r="N108">
            <v>180</v>
          </cell>
          <cell r="O108">
            <v>120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  <cell r="J109">
            <v>205</v>
          </cell>
          <cell r="K109">
            <v>234</v>
          </cell>
          <cell r="L109">
            <v>175.5</v>
          </cell>
          <cell r="M109">
            <v>336</v>
          </cell>
          <cell r="N109">
            <v>175.5</v>
          </cell>
          <cell r="O109">
            <v>117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  <cell r="J110">
            <v>206.67</v>
          </cell>
          <cell r="K110">
            <v>236</v>
          </cell>
          <cell r="L110">
            <v>177</v>
          </cell>
          <cell r="M110">
            <v>338</v>
          </cell>
          <cell r="N110">
            <v>177</v>
          </cell>
          <cell r="O110">
            <v>118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  <cell r="J111">
            <v>208.5</v>
          </cell>
          <cell r="K111">
            <v>238</v>
          </cell>
          <cell r="L111">
            <v>178.5</v>
          </cell>
          <cell r="M111">
            <v>340</v>
          </cell>
          <cell r="N111">
            <v>178.5</v>
          </cell>
          <cell r="O111">
            <v>119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  <cell r="J112">
            <v>207</v>
          </cell>
          <cell r="K112">
            <v>236</v>
          </cell>
          <cell r="L112">
            <v>177</v>
          </cell>
          <cell r="M112">
            <v>338</v>
          </cell>
          <cell r="N112">
            <v>177</v>
          </cell>
          <cell r="O112">
            <v>118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  <cell r="J113">
            <v>201.5</v>
          </cell>
          <cell r="K113">
            <v>230</v>
          </cell>
          <cell r="L113">
            <v>172.5</v>
          </cell>
          <cell r="M113">
            <v>332</v>
          </cell>
          <cell r="N113">
            <v>172.5</v>
          </cell>
          <cell r="O113">
            <v>115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  <cell r="J114">
            <v>203.33</v>
          </cell>
          <cell r="K114">
            <v>232</v>
          </cell>
          <cell r="L114">
            <v>174</v>
          </cell>
          <cell r="M114">
            <v>334</v>
          </cell>
          <cell r="N114">
            <v>174</v>
          </cell>
          <cell r="O114">
            <v>116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  <cell r="J115">
            <v>205</v>
          </cell>
          <cell r="K115">
            <v>234</v>
          </cell>
          <cell r="L115">
            <v>175.5</v>
          </cell>
          <cell r="M115">
            <v>336</v>
          </cell>
          <cell r="N115">
            <v>175.5</v>
          </cell>
          <cell r="O115">
            <v>117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  <cell r="J116">
            <v>203</v>
          </cell>
          <cell r="K116">
            <v>232</v>
          </cell>
          <cell r="L116">
            <v>174</v>
          </cell>
          <cell r="M116">
            <v>334</v>
          </cell>
          <cell r="N116">
            <v>174</v>
          </cell>
          <cell r="O116">
            <v>116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  <cell r="J117">
            <v>198</v>
          </cell>
          <cell r="K117">
            <v>226</v>
          </cell>
          <cell r="L117">
            <v>169.5</v>
          </cell>
          <cell r="M117">
            <v>328</v>
          </cell>
          <cell r="N117">
            <v>169.5</v>
          </cell>
          <cell r="O117">
            <v>113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  <cell r="J118">
            <v>199.67</v>
          </cell>
          <cell r="K118">
            <v>228</v>
          </cell>
          <cell r="L118">
            <v>171</v>
          </cell>
          <cell r="M118">
            <v>330</v>
          </cell>
          <cell r="N118">
            <v>171</v>
          </cell>
          <cell r="O118">
            <v>114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  <cell r="J119">
            <v>201.5</v>
          </cell>
          <cell r="K119">
            <v>230</v>
          </cell>
          <cell r="L119">
            <v>172.5</v>
          </cell>
          <cell r="M119">
            <v>332</v>
          </cell>
          <cell r="N119">
            <v>172.5</v>
          </cell>
          <cell r="O119">
            <v>115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  <cell r="J120">
            <v>200</v>
          </cell>
          <cell r="K120">
            <v>228</v>
          </cell>
          <cell r="L120">
            <v>171</v>
          </cell>
          <cell r="M120">
            <v>330</v>
          </cell>
          <cell r="N120">
            <v>171</v>
          </cell>
          <cell r="O120">
            <v>114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  <cell r="J121">
            <v>195.5</v>
          </cell>
          <cell r="K121">
            <v>223</v>
          </cell>
          <cell r="L121">
            <v>167.25</v>
          </cell>
          <cell r="M121">
            <v>325</v>
          </cell>
          <cell r="N121">
            <v>167.25</v>
          </cell>
          <cell r="O121">
            <v>111.5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  <cell r="J122">
            <v>196.33</v>
          </cell>
          <cell r="K122">
            <v>224</v>
          </cell>
          <cell r="L122">
            <v>168</v>
          </cell>
          <cell r="M122">
            <v>326</v>
          </cell>
          <cell r="N122">
            <v>168</v>
          </cell>
          <cell r="O122">
            <v>112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  <cell r="J123">
            <v>198</v>
          </cell>
          <cell r="K123">
            <v>226</v>
          </cell>
          <cell r="L123">
            <v>169.5</v>
          </cell>
          <cell r="M123">
            <v>328</v>
          </cell>
          <cell r="N123">
            <v>169.5</v>
          </cell>
          <cell r="O123">
            <v>113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  <cell r="J124">
            <v>196</v>
          </cell>
          <cell r="K124">
            <v>224</v>
          </cell>
          <cell r="L124">
            <v>168</v>
          </cell>
          <cell r="M124">
            <v>326</v>
          </cell>
          <cell r="N124">
            <v>168</v>
          </cell>
          <cell r="O124">
            <v>112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  <cell r="J125">
            <v>193.75</v>
          </cell>
          <cell r="K125">
            <v>221</v>
          </cell>
          <cell r="L125">
            <v>165.75</v>
          </cell>
          <cell r="M125">
            <v>323</v>
          </cell>
          <cell r="N125">
            <v>165.75</v>
          </cell>
          <cell r="O125">
            <v>110.5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  <cell r="J126">
            <v>194</v>
          </cell>
          <cell r="K126">
            <v>221.33</v>
          </cell>
          <cell r="L126">
            <v>166</v>
          </cell>
          <cell r="M126">
            <v>323.33</v>
          </cell>
          <cell r="N126">
            <v>166</v>
          </cell>
          <cell r="O126">
            <v>110.67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  <cell r="J127">
            <v>194.5</v>
          </cell>
          <cell r="K127">
            <v>222</v>
          </cell>
          <cell r="L127">
            <v>166.5</v>
          </cell>
          <cell r="M127">
            <v>324</v>
          </cell>
          <cell r="N127">
            <v>166.5</v>
          </cell>
          <cell r="O127">
            <v>111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  <cell r="J128">
            <v>193</v>
          </cell>
          <cell r="K128">
            <v>220</v>
          </cell>
          <cell r="L128">
            <v>165</v>
          </cell>
          <cell r="M128">
            <v>322</v>
          </cell>
          <cell r="N128">
            <v>165</v>
          </cell>
          <cell r="O128">
            <v>110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  <cell r="J129">
            <v>193</v>
          </cell>
          <cell r="K129">
            <v>220</v>
          </cell>
          <cell r="L129">
            <v>165</v>
          </cell>
          <cell r="M129">
            <v>322</v>
          </cell>
          <cell r="N129">
            <v>165</v>
          </cell>
          <cell r="O129">
            <v>110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  <cell r="J130">
            <v>193</v>
          </cell>
          <cell r="K130">
            <v>220</v>
          </cell>
          <cell r="L130">
            <v>165</v>
          </cell>
          <cell r="M130">
            <v>322</v>
          </cell>
          <cell r="N130">
            <v>165</v>
          </cell>
          <cell r="O130">
            <v>110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  <cell r="J131">
            <v>193</v>
          </cell>
          <cell r="K131">
            <v>220</v>
          </cell>
          <cell r="L131">
            <v>165</v>
          </cell>
          <cell r="M131">
            <v>322</v>
          </cell>
          <cell r="N131">
            <v>165</v>
          </cell>
          <cell r="O131">
            <v>110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  <cell r="J132">
            <v>193</v>
          </cell>
          <cell r="K132">
            <v>220</v>
          </cell>
          <cell r="L132">
            <v>165</v>
          </cell>
          <cell r="M132">
            <v>322</v>
          </cell>
          <cell r="N132">
            <v>165</v>
          </cell>
          <cell r="O132">
            <v>110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100</v>
          </cell>
          <cell r="N133">
            <v>100</v>
          </cell>
          <cell r="O133">
            <v>70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100</v>
          </cell>
          <cell r="N134">
            <v>98.5</v>
          </cell>
          <cell r="O134">
            <v>68.5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100</v>
          </cell>
          <cell r="N135">
            <v>99</v>
          </cell>
          <cell r="O135">
            <v>69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100</v>
          </cell>
          <cell r="N136">
            <v>99.5</v>
          </cell>
          <cell r="O136">
            <v>69.5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100</v>
          </cell>
          <cell r="N137">
            <v>99</v>
          </cell>
          <cell r="O137">
            <v>69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100</v>
          </cell>
          <cell r="N138">
            <v>97.5</v>
          </cell>
          <cell r="O138">
            <v>67.5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100</v>
          </cell>
          <cell r="N139">
            <v>98</v>
          </cell>
          <cell r="O139">
            <v>68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100</v>
          </cell>
          <cell r="N140">
            <v>98.5</v>
          </cell>
          <cell r="O140">
            <v>68.5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100</v>
          </cell>
          <cell r="N141">
            <v>98</v>
          </cell>
          <cell r="O141">
            <v>68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100</v>
          </cell>
          <cell r="N142">
            <v>96.5</v>
          </cell>
          <cell r="O142">
            <v>66.5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100</v>
          </cell>
          <cell r="N143">
            <v>97</v>
          </cell>
          <cell r="O143">
            <v>67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100</v>
          </cell>
          <cell r="N144">
            <v>97.5</v>
          </cell>
          <cell r="O144">
            <v>67.5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100</v>
          </cell>
          <cell r="N145">
            <v>97</v>
          </cell>
          <cell r="O145">
            <v>67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100</v>
          </cell>
          <cell r="N146">
            <v>95.5</v>
          </cell>
          <cell r="O146">
            <v>65.5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100</v>
          </cell>
          <cell r="N147">
            <v>96</v>
          </cell>
          <cell r="O147">
            <v>66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100</v>
          </cell>
          <cell r="N148">
            <v>96.5</v>
          </cell>
          <cell r="O148">
            <v>66.5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100</v>
          </cell>
          <cell r="N149">
            <v>96</v>
          </cell>
          <cell r="O149">
            <v>66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100</v>
          </cell>
          <cell r="N150">
            <v>94.5</v>
          </cell>
          <cell r="O150">
            <v>64.5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100</v>
          </cell>
          <cell r="N151">
            <v>95</v>
          </cell>
          <cell r="O151">
            <v>65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100</v>
          </cell>
          <cell r="N152">
            <v>95.5</v>
          </cell>
          <cell r="O152">
            <v>65.5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100</v>
          </cell>
          <cell r="N153">
            <v>95</v>
          </cell>
          <cell r="O153">
            <v>65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100</v>
          </cell>
          <cell r="N154">
            <v>93.5</v>
          </cell>
          <cell r="O154">
            <v>63.5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100</v>
          </cell>
          <cell r="N155">
            <v>94</v>
          </cell>
          <cell r="O155">
            <v>64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100</v>
          </cell>
          <cell r="N156">
            <v>94.5</v>
          </cell>
          <cell r="O156">
            <v>64.5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100</v>
          </cell>
          <cell r="N157">
            <v>94</v>
          </cell>
          <cell r="O157">
            <v>64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100</v>
          </cell>
          <cell r="N158">
            <v>92.5</v>
          </cell>
          <cell r="O158">
            <v>62.5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100</v>
          </cell>
          <cell r="N159">
            <v>93</v>
          </cell>
          <cell r="O159">
            <v>63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100</v>
          </cell>
          <cell r="N160">
            <v>93.5</v>
          </cell>
          <cell r="O160">
            <v>63.5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100</v>
          </cell>
          <cell r="N161">
            <v>93</v>
          </cell>
          <cell r="O161">
            <v>63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100</v>
          </cell>
          <cell r="N162">
            <v>91.5</v>
          </cell>
          <cell r="O162">
            <v>61.5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100</v>
          </cell>
          <cell r="N163">
            <v>92</v>
          </cell>
          <cell r="O163">
            <v>62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100</v>
          </cell>
          <cell r="N164">
            <v>92.5</v>
          </cell>
          <cell r="O164">
            <v>62.5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100</v>
          </cell>
          <cell r="N165">
            <v>92</v>
          </cell>
          <cell r="O165">
            <v>62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100</v>
          </cell>
          <cell r="N166">
            <v>90.5</v>
          </cell>
          <cell r="O166">
            <v>60.5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100</v>
          </cell>
          <cell r="N167">
            <v>91</v>
          </cell>
          <cell r="O167">
            <v>61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100</v>
          </cell>
          <cell r="N168">
            <v>91.5</v>
          </cell>
          <cell r="O168">
            <v>61.5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100</v>
          </cell>
          <cell r="N169">
            <v>91</v>
          </cell>
          <cell r="O169">
            <v>61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100</v>
          </cell>
          <cell r="N170">
            <v>89.5</v>
          </cell>
          <cell r="O170">
            <v>59.5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100</v>
          </cell>
          <cell r="N171">
            <v>90</v>
          </cell>
          <cell r="O171">
            <v>60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100</v>
          </cell>
          <cell r="N172">
            <v>90.5</v>
          </cell>
          <cell r="O172">
            <v>60.5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100</v>
          </cell>
          <cell r="N173">
            <v>90</v>
          </cell>
          <cell r="O173">
            <v>60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100</v>
          </cell>
          <cell r="N174">
            <v>88.5</v>
          </cell>
          <cell r="O174">
            <v>58.5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100</v>
          </cell>
          <cell r="N175">
            <v>89</v>
          </cell>
          <cell r="O175">
            <v>59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100</v>
          </cell>
          <cell r="N176">
            <v>89.5</v>
          </cell>
          <cell r="O176">
            <v>59.5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100</v>
          </cell>
          <cell r="N177">
            <v>89</v>
          </cell>
          <cell r="O177">
            <v>59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100</v>
          </cell>
          <cell r="N178">
            <v>87.5</v>
          </cell>
          <cell r="O178">
            <v>57.5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100</v>
          </cell>
          <cell r="N179">
            <v>88</v>
          </cell>
          <cell r="O179">
            <v>58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100</v>
          </cell>
          <cell r="N180">
            <v>88.5</v>
          </cell>
          <cell r="O180">
            <v>58.5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100</v>
          </cell>
          <cell r="N181">
            <v>88</v>
          </cell>
          <cell r="O181">
            <v>58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100</v>
          </cell>
          <cell r="N182">
            <v>86.5</v>
          </cell>
          <cell r="O182">
            <v>56.5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100</v>
          </cell>
          <cell r="N183">
            <v>87</v>
          </cell>
          <cell r="O183">
            <v>57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100</v>
          </cell>
          <cell r="N184">
            <v>87.5</v>
          </cell>
          <cell r="O184">
            <v>57.5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100</v>
          </cell>
          <cell r="N185">
            <v>87</v>
          </cell>
          <cell r="O185">
            <v>57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100</v>
          </cell>
          <cell r="N186">
            <v>85.5</v>
          </cell>
          <cell r="O186">
            <v>55.5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100</v>
          </cell>
          <cell r="N187">
            <v>86</v>
          </cell>
          <cell r="O187">
            <v>56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100</v>
          </cell>
          <cell r="N188">
            <v>86.5</v>
          </cell>
          <cell r="O188">
            <v>56.5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100</v>
          </cell>
          <cell r="N189">
            <v>86</v>
          </cell>
          <cell r="O189">
            <v>56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100</v>
          </cell>
          <cell r="N190">
            <v>84.5</v>
          </cell>
          <cell r="O190">
            <v>54.5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100</v>
          </cell>
          <cell r="N191">
            <v>85</v>
          </cell>
          <cell r="O191">
            <v>55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100</v>
          </cell>
          <cell r="N192">
            <v>85.5</v>
          </cell>
          <cell r="O192">
            <v>55.5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100</v>
          </cell>
          <cell r="N193">
            <v>85</v>
          </cell>
          <cell r="O193">
            <v>55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100</v>
          </cell>
          <cell r="N194">
            <v>83.5</v>
          </cell>
          <cell r="O194">
            <v>53.5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100</v>
          </cell>
          <cell r="N195">
            <v>84</v>
          </cell>
          <cell r="O195">
            <v>54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100</v>
          </cell>
          <cell r="N196">
            <v>84.5</v>
          </cell>
          <cell r="O196">
            <v>54.5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100</v>
          </cell>
          <cell r="N197">
            <v>84.5</v>
          </cell>
          <cell r="O197">
            <v>54.5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100</v>
          </cell>
          <cell r="N198">
            <v>84</v>
          </cell>
          <cell r="O198">
            <v>54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100</v>
          </cell>
          <cell r="N199">
            <v>82.5</v>
          </cell>
          <cell r="O199">
            <v>52.5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100</v>
          </cell>
          <cell r="N200">
            <v>83</v>
          </cell>
          <cell r="O200">
            <v>53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100</v>
          </cell>
          <cell r="N201">
            <v>83.5</v>
          </cell>
          <cell r="O201">
            <v>53.5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100</v>
          </cell>
          <cell r="N202">
            <v>83</v>
          </cell>
          <cell r="O202">
            <v>53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100</v>
          </cell>
          <cell r="N203">
            <v>81.5</v>
          </cell>
          <cell r="O203">
            <v>51.5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100</v>
          </cell>
          <cell r="N204">
            <v>82</v>
          </cell>
          <cell r="O204">
            <v>52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100</v>
          </cell>
          <cell r="N205">
            <v>82.5</v>
          </cell>
          <cell r="O205">
            <v>52.5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100</v>
          </cell>
          <cell r="N206">
            <v>82</v>
          </cell>
          <cell r="O206">
            <v>52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100</v>
          </cell>
          <cell r="N207">
            <v>80.5</v>
          </cell>
          <cell r="O207">
            <v>50.5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100</v>
          </cell>
          <cell r="N208">
            <v>81</v>
          </cell>
          <cell r="O208">
            <v>51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100</v>
          </cell>
          <cell r="N209">
            <v>81.5</v>
          </cell>
          <cell r="O209">
            <v>51.5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100</v>
          </cell>
          <cell r="N210">
            <v>81</v>
          </cell>
          <cell r="O210">
            <v>51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100</v>
          </cell>
          <cell r="N211">
            <v>79.5</v>
          </cell>
          <cell r="O211">
            <v>49.5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100</v>
          </cell>
          <cell r="N212">
            <v>80</v>
          </cell>
          <cell r="O212">
            <v>50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100</v>
          </cell>
          <cell r="N213">
            <v>80.5</v>
          </cell>
          <cell r="O213">
            <v>50.5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100</v>
          </cell>
          <cell r="N214">
            <v>80</v>
          </cell>
          <cell r="O214">
            <v>50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100</v>
          </cell>
          <cell r="N215">
            <v>78.5</v>
          </cell>
          <cell r="O215">
            <v>48.5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100</v>
          </cell>
          <cell r="N216">
            <v>79</v>
          </cell>
          <cell r="O216">
            <v>49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100</v>
          </cell>
          <cell r="N217">
            <v>79.5</v>
          </cell>
          <cell r="O217">
            <v>49.5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100</v>
          </cell>
          <cell r="N218">
            <v>79</v>
          </cell>
          <cell r="O218">
            <v>49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100</v>
          </cell>
          <cell r="N219">
            <v>77.5</v>
          </cell>
          <cell r="O219">
            <v>47.5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100</v>
          </cell>
          <cell r="N220">
            <v>78</v>
          </cell>
          <cell r="O220">
            <v>48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100</v>
          </cell>
          <cell r="N221">
            <v>78.5</v>
          </cell>
          <cell r="O221">
            <v>48.5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100</v>
          </cell>
          <cell r="N222">
            <v>78</v>
          </cell>
          <cell r="O222">
            <v>48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100</v>
          </cell>
          <cell r="N223">
            <v>76.5</v>
          </cell>
          <cell r="O223">
            <v>46.5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100</v>
          </cell>
          <cell r="N224">
            <v>77</v>
          </cell>
          <cell r="O224">
            <v>47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100</v>
          </cell>
          <cell r="N225">
            <v>77.5</v>
          </cell>
          <cell r="O225">
            <v>47.5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100</v>
          </cell>
          <cell r="N226">
            <v>77</v>
          </cell>
          <cell r="O226">
            <v>47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100</v>
          </cell>
          <cell r="N227">
            <v>75.5</v>
          </cell>
          <cell r="O227">
            <v>45.5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100</v>
          </cell>
          <cell r="N228">
            <v>76</v>
          </cell>
          <cell r="O228">
            <v>46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100</v>
          </cell>
          <cell r="N229">
            <v>76.5</v>
          </cell>
          <cell r="O229">
            <v>46.5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100</v>
          </cell>
          <cell r="N230">
            <v>76</v>
          </cell>
          <cell r="O230">
            <v>46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100</v>
          </cell>
          <cell r="N231">
            <v>74.5</v>
          </cell>
          <cell r="O231">
            <v>44.5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100</v>
          </cell>
          <cell r="N232">
            <v>75</v>
          </cell>
          <cell r="O232">
            <v>45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100</v>
          </cell>
          <cell r="N233">
            <v>75.5</v>
          </cell>
          <cell r="O233">
            <v>45.5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100</v>
          </cell>
          <cell r="N234">
            <v>75</v>
          </cell>
          <cell r="O234">
            <v>45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100</v>
          </cell>
          <cell r="N235">
            <v>73.5</v>
          </cell>
          <cell r="O235">
            <v>43.5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100</v>
          </cell>
          <cell r="N236">
            <v>74</v>
          </cell>
          <cell r="O236">
            <v>44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100</v>
          </cell>
          <cell r="N237">
            <v>74.5</v>
          </cell>
          <cell r="O237">
            <v>44.5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100</v>
          </cell>
          <cell r="N238">
            <v>74</v>
          </cell>
          <cell r="O238">
            <v>44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</v>
          </cell>
          <cell r="N239">
            <v>72.5</v>
          </cell>
          <cell r="O239">
            <v>42.5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100</v>
          </cell>
          <cell r="N240">
            <v>73</v>
          </cell>
          <cell r="O240">
            <v>43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100</v>
          </cell>
          <cell r="N241">
            <v>73.5</v>
          </cell>
          <cell r="O241">
            <v>43.5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100</v>
          </cell>
          <cell r="N242">
            <v>73</v>
          </cell>
          <cell r="O242">
            <v>43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100</v>
          </cell>
          <cell r="N243">
            <v>71.5</v>
          </cell>
          <cell r="O243">
            <v>41.5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100</v>
          </cell>
          <cell r="N244">
            <v>72</v>
          </cell>
          <cell r="O244">
            <v>42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100</v>
          </cell>
          <cell r="N245">
            <v>72.5</v>
          </cell>
          <cell r="O245">
            <v>42.5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100</v>
          </cell>
          <cell r="N246">
            <v>72</v>
          </cell>
          <cell r="O246">
            <v>42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100</v>
          </cell>
          <cell r="N247">
            <v>70.5</v>
          </cell>
          <cell r="O247">
            <v>40.5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100</v>
          </cell>
          <cell r="N248">
            <v>71</v>
          </cell>
          <cell r="O248">
            <v>41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100</v>
          </cell>
          <cell r="N249">
            <v>71.5</v>
          </cell>
          <cell r="O249">
            <v>41.5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100</v>
          </cell>
          <cell r="N250">
            <v>71</v>
          </cell>
          <cell r="O250">
            <v>41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100</v>
          </cell>
          <cell r="N251">
            <v>69.75</v>
          </cell>
          <cell r="O251">
            <v>39.75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100</v>
          </cell>
          <cell r="N252">
            <v>70</v>
          </cell>
          <cell r="O252">
            <v>40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100</v>
          </cell>
          <cell r="N253">
            <v>70.5</v>
          </cell>
          <cell r="O253">
            <v>40.5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100</v>
          </cell>
          <cell r="N254">
            <v>70</v>
          </cell>
          <cell r="O254">
            <v>40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100</v>
          </cell>
          <cell r="N255">
            <v>69.25</v>
          </cell>
          <cell r="O255">
            <v>39.25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100</v>
          </cell>
          <cell r="N256">
            <v>69.33</v>
          </cell>
          <cell r="O256">
            <v>39.33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100</v>
          </cell>
          <cell r="N257">
            <v>69.5</v>
          </cell>
          <cell r="O257">
            <v>39.5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100</v>
          </cell>
          <cell r="N258">
            <v>69</v>
          </cell>
          <cell r="O258">
            <v>39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100</v>
          </cell>
          <cell r="N259">
            <v>69</v>
          </cell>
          <cell r="O259">
            <v>39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100</v>
          </cell>
          <cell r="N260">
            <v>69</v>
          </cell>
          <cell r="O260">
            <v>39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100</v>
          </cell>
          <cell r="N261">
            <v>69</v>
          </cell>
          <cell r="O261">
            <v>39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100</v>
          </cell>
          <cell r="N262">
            <v>69</v>
          </cell>
          <cell r="O26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5"/>
  <sheetViews>
    <sheetView tabSelected="1" workbookViewId="0" topLeftCell="A1">
      <pane ySplit="1" topLeftCell="BM2" activePane="bottomLeft" state="frozen"/>
      <selection pane="topLeft" activeCell="A4" sqref="A4"/>
      <selection pane="bottomLeft" activeCell="A2" sqref="A2"/>
    </sheetView>
  </sheetViews>
  <sheetFormatPr defaultColWidth="9.140625" defaultRowHeight="12.75"/>
  <cols>
    <col min="1" max="1" width="23.8515625" style="1" bestFit="1" customWidth="1"/>
    <col min="2" max="2" width="5.421875" style="11" customWidth="1"/>
    <col min="3" max="3" width="17.421875" style="1" customWidth="1"/>
    <col min="4" max="4" width="17.421875" style="1" hidden="1" customWidth="1"/>
    <col min="5" max="5" width="9.7109375" style="3" customWidth="1"/>
    <col min="6" max="6" width="10.421875" style="3" bestFit="1" customWidth="1"/>
    <col min="7" max="7" width="11.00390625" style="3" hidden="1" customWidth="1"/>
    <col min="8" max="8" width="7.421875" style="3" customWidth="1"/>
    <col min="9" max="9" width="9.00390625" style="11" customWidth="1"/>
    <col min="10" max="11" width="2.7109375" style="1" hidden="1" customWidth="1"/>
    <col min="12" max="12" width="11.140625" style="11" customWidth="1"/>
    <col min="13" max="13" width="11.140625" style="11" hidden="1" customWidth="1"/>
    <col min="14" max="14" width="7.140625" style="2" customWidth="1"/>
    <col min="15" max="15" width="9.140625" style="2" customWidth="1"/>
    <col min="16" max="17" width="6.421875" style="0" customWidth="1"/>
    <col min="18" max="18" width="9.140625" style="1" customWidth="1"/>
    <col min="19" max="19" width="16.7109375" style="1" bestFit="1" customWidth="1"/>
    <col min="20" max="20" width="9.140625" style="1" customWidth="1"/>
    <col min="21" max="22" width="9.140625" style="1" hidden="1" customWidth="1"/>
    <col min="23" max="16384" width="9.140625" style="1" customWidth="1"/>
  </cols>
  <sheetData>
    <row r="1" spans="1:17" s="4" customFormat="1" ht="13.5" customHeight="1" thickBo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133</v>
      </c>
      <c r="G1" s="9" t="s">
        <v>134</v>
      </c>
      <c r="H1" s="9" t="s">
        <v>47</v>
      </c>
      <c r="I1" s="8" t="s">
        <v>5</v>
      </c>
      <c r="J1" s="8" t="s">
        <v>6</v>
      </c>
      <c r="K1" s="8" t="s">
        <v>57</v>
      </c>
      <c r="L1" s="8" t="s">
        <v>7</v>
      </c>
      <c r="M1" s="8" t="s">
        <v>41</v>
      </c>
      <c r="N1" s="8" t="s">
        <v>8</v>
      </c>
      <c r="O1" s="8" t="s">
        <v>9</v>
      </c>
      <c r="P1" s="8" t="s">
        <v>10</v>
      </c>
      <c r="Q1" s="8" t="s">
        <v>52</v>
      </c>
    </row>
    <row r="2" spans="1:22" ht="12.75">
      <c r="A2" s="13" t="s">
        <v>65</v>
      </c>
      <c r="B2" s="12" t="s">
        <v>11</v>
      </c>
      <c r="C2" s="5" t="s">
        <v>284</v>
      </c>
      <c r="D2" s="5" t="str">
        <f>C2&amp;"/"&amp;B2</f>
        <v>Olympic Games/MS</v>
      </c>
      <c r="E2" s="6">
        <v>38213</v>
      </c>
      <c r="F2" s="6">
        <v>38640</v>
      </c>
      <c r="G2" s="33">
        <f>F2*100000+E2</f>
        <v>3864038213</v>
      </c>
      <c r="H2" s="5">
        <v>2730</v>
      </c>
      <c r="I2" s="10" t="s">
        <v>203</v>
      </c>
      <c r="J2" s="7">
        <f>HLOOKUP($I2,PointTableHeader,2)</f>
        <v>13</v>
      </c>
      <c r="K2" s="7" t="str">
        <f>IF(L2="JUNIOR","Jr",IF(OR(L2="CADET",L2="CDT-WLDS"),"Cadet","Sr"))</f>
        <v>Sr</v>
      </c>
      <c r="L2" s="10" t="str">
        <f>IF(OR(I2="M",I2="N1"),"SENIOR",IF(OR(I2="L",I2="L1"),"JUNIOR",IF(I2="J","CDT-WLDS",IF(OR(I2="K1",I2="I"),"CADET",I2))))</f>
        <v>SENIOR</v>
      </c>
      <c r="M2" s="5" t="str">
        <f>IF(MOD(N2,1)&lt;&gt;0,"T-","")&amp;INT(N2)&amp;IF(AND(INT(N2)&gt;=11,INT(N2)&lt;14),"th",IF(MOD(INT(N2),10)=1,"st",IF(MOD(INT(N2),10)=2,"nd",IF(MOD(INT(N2),10)=3,"rd","th"))))</f>
        <v>12th</v>
      </c>
      <c r="N2" s="5">
        <v>12</v>
      </c>
      <c r="O2" s="5">
        <f aca="true" t="shared" si="0" ref="O2:O33">IF(OR(N2&gt;=65,ISNUMBER(N2)=FALSE),0,VLOOKUP(N2,PointTable,$J2,TRUE))*IF(P2&gt;0,P2,1)</f>
        <v>1248</v>
      </c>
      <c r="P2" s="5">
        <v>2</v>
      </c>
      <c r="Q2" s="5"/>
      <c r="S2" s="37" t="s">
        <v>189</v>
      </c>
      <c r="T2" s="1">
        <v>0</v>
      </c>
      <c r="U2" s="1">
        <v>0</v>
      </c>
      <c r="V2" s="1">
        <f>IF(T2=0,0,2^U2)</f>
        <v>0</v>
      </c>
    </row>
    <row r="3" spans="1:22" ht="12.75">
      <c r="A3" s="13" t="s">
        <v>55</v>
      </c>
      <c r="B3" s="12" t="s">
        <v>11</v>
      </c>
      <c r="C3" s="5" t="s">
        <v>284</v>
      </c>
      <c r="D3" s="5" t="str">
        <f>C3&amp;"/"&amp;B3</f>
        <v>Olympic Games/MS</v>
      </c>
      <c r="E3" s="6">
        <v>38213</v>
      </c>
      <c r="F3" s="6">
        <v>38640</v>
      </c>
      <c r="G3" s="33">
        <f>F3*100000+E3</f>
        <v>3864038213</v>
      </c>
      <c r="H3" s="5">
        <v>2730</v>
      </c>
      <c r="I3" s="10" t="s">
        <v>203</v>
      </c>
      <c r="J3" s="7">
        <f>HLOOKUP($I3,PointTableHeader,2)</f>
        <v>13</v>
      </c>
      <c r="K3" s="7" t="str">
        <f aca="true" t="shared" si="1" ref="K3:K33">IF(L3="JUNIOR","Jr",IF(OR(L3="CADET",L3="CDT-WLDS"),"Cadet","Sr"))</f>
        <v>Sr</v>
      </c>
      <c r="L3" s="10" t="str">
        <f>IF(OR(I3="M",I3="N1"),"SENIOR",IF(OR(I3="L",I3="L1"),"JUNIOR",IF(I3="J","CDT-WLDS",IF(OR(I3="K1",I3="I"),"CADET",I3))))</f>
        <v>SENIOR</v>
      </c>
      <c r="M3" s="5" t="str">
        <f aca="true" t="shared" si="2" ref="M3:M33">IF(MOD(N3,1)&lt;&gt;0,"T-","")&amp;INT(N3)&amp;IF(AND(INT(N3)&gt;=11,INT(N3)&lt;14),"th",IF(MOD(INT(N3),10)=1,"st",IF(MOD(INT(N3),10)=2,"nd",IF(MOD(INT(N3),10)=3,"rd","th"))))</f>
        <v>15th</v>
      </c>
      <c r="N3" s="5">
        <v>15</v>
      </c>
      <c r="O3" s="5">
        <f t="shared" si="0"/>
        <v>1212</v>
      </c>
      <c r="P3" s="5">
        <v>2</v>
      </c>
      <c r="Q3" s="5"/>
      <c r="S3" s="1" t="s">
        <v>188</v>
      </c>
      <c r="T3" s="1">
        <v>0</v>
      </c>
      <c r="U3" s="1">
        <v>1</v>
      </c>
      <c r="V3" s="1">
        <f aca="true" t="shared" si="3" ref="V3:V13">IF(T3=0,0,2^U3)</f>
        <v>0</v>
      </c>
    </row>
    <row r="4" spans="1:22" ht="12.75">
      <c r="A4" s="13" t="s">
        <v>159</v>
      </c>
      <c r="B4" s="12" t="s">
        <v>12</v>
      </c>
      <c r="C4" s="5" t="s">
        <v>284</v>
      </c>
      <c r="D4" s="5" t="str">
        <f aca="true" t="shared" si="4" ref="D4:D33">C4&amp;"/"&amp;B4</f>
        <v>Olympic Games/MF</v>
      </c>
      <c r="E4" s="6">
        <v>38215</v>
      </c>
      <c r="F4" s="6">
        <v>38640</v>
      </c>
      <c r="G4" s="33">
        <f aca="true" t="shared" si="5" ref="G4:G29">F4*100000+E4</f>
        <v>3864038215</v>
      </c>
      <c r="H4" s="5">
        <v>2730</v>
      </c>
      <c r="I4" s="10" t="s">
        <v>203</v>
      </c>
      <c r="J4" s="7">
        <f aca="true" t="shared" si="6" ref="J4:J319">HLOOKUP($I4,PointTableHeader,2)</f>
        <v>13</v>
      </c>
      <c r="K4" s="7" t="str">
        <f t="shared" si="1"/>
        <v>Sr</v>
      </c>
      <c r="L4" s="10" t="str">
        <f aca="true" t="shared" si="7" ref="L4:L33">IF(OR(I4="M",I4="N1"),"SENIOR",IF(OR(I4="L",I4="L1"),"JUNIOR",IF(I4="J","CDT-WLDS",IF(OR(I4="K1",I4="I"),"CADET",I4))))</f>
        <v>SENIOR</v>
      </c>
      <c r="M4" s="5" t="str">
        <f t="shared" si="2"/>
        <v>16th</v>
      </c>
      <c r="N4" s="5">
        <v>16</v>
      </c>
      <c r="O4" s="5">
        <f t="shared" si="0"/>
        <v>1200</v>
      </c>
      <c r="P4" s="5">
        <v>2</v>
      </c>
      <c r="Q4" s="5"/>
      <c r="S4" s="1" t="s">
        <v>195</v>
      </c>
      <c r="T4" s="1">
        <v>0</v>
      </c>
      <c r="U4" s="1">
        <v>2</v>
      </c>
      <c r="V4" s="1">
        <f t="shared" si="3"/>
        <v>0</v>
      </c>
    </row>
    <row r="5" spans="1:22" ht="12.75">
      <c r="A5" s="13" t="s">
        <v>177</v>
      </c>
      <c r="B5" s="12" t="s">
        <v>16</v>
      </c>
      <c r="C5" s="5" t="s">
        <v>284</v>
      </c>
      <c r="D5" s="5" t="str">
        <f>C5&amp;"/"&amp;B5</f>
        <v>Olympic Games/ME</v>
      </c>
      <c r="E5" s="6">
        <v>38216</v>
      </c>
      <c r="F5" s="6">
        <v>38640</v>
      </c>
      <c r="G5" s="33">
        <f>F5*100000+E5</f>
        <v>3864038216</v>
      </c>
      <c r="H5" s="5">
        <v>2730</v>
      </c>
      <c r="I5" s="10" t="s">
        <v>203</v>
      </c>
      <c r="J5" s="7">
        <f t="shared" si="6"/>
        <v>13</v>
      </c>
      <c r="K5" s="7" t="str">
        <f t="shared" si="1"/>
        <v>Sr</v>
      </c>
      <c r="L5" s="10" t="str">
        <f t="shared" si="7"/>
        <v>SENIOR</v>
      </c>
      <c r="M5" s="5" t="str">
        <f t="shared" si="2"/>
        <v>7th</v>
      </c>
      <c r="N5" s="5">
        <v>7</v>
      </c>
      <c r="O5" s="5">
        <f t="shared" si="0"/>
        <v>1656</v>
      </c>
      <c r="P5" s="5">
        <v>2</v>
      </c>
      <c r="Q5" s="5"/>
      <c r="S5" s="1" t="s">
        <v>194</v>
      </c>
      <c r="T5" s="1">
        <v>0</v>
      </c>
      <c r="U5" s="1">
        <v>3</v>
      </c>
      <c r="V5" s="1">
        <f t="shared" si="3"/>
        <v>0</v>
      </c>
    </row>
    <row r="6" spans="1:22" ht="12.75">
      <c r="A6" s="13" t="s">
        <v>139</v>
      </c>
      <c r="B6" s="12" t="s">
        <v>74</v>
      </c>
      <c r="C6" s="5" t="s">
        <v>284</v>
      </c>
      <c r="D6" s="5" t="str">
        <f t="shared" si="4"/>
        <v>Olympic Games/WS</v>
      </c>
      <c r="E6" s="6">
        <v>38216</v>
      </c>
      <c r="F6" s="6">
        <v>38640</v>
      </c>
      <c r="G6" s="33">
        <f t="shared" si="5"/>
        <v>3864038216</v>
      </c>
      <c r="H6" s="5">
        <v>2730</v>
      </c>
      <c r="I6" s="10" t="s">
        <v>203</v>
      </c>
      <c r="J6" s="7">
        <f t="shared" si="6"/>
        <v>13</v>
      </c>
      <c r="K6" s="7" t="str">
        <f t="shared" si="1"/>
        <v>Sr</v>
      </c>
      <c r="L6" s="10" t="str">
        <f t="shared" si="7"/>
        <v>SENIOR</v>
      </c>
      <c r="M6" s="5" t="str">
        <f t="shared" si="2"/>
        <v>12th</v>
      </c>
      <c r="N6" s="5">
        <v>12</v>
      </c>
      <c r="O6" s="5">
        <f t="shared" si="0"/>
        <v>1248</v>
      </c>
      <c r="P6" s="5">
        <v>2</v>
      </c>
      <c r="Q6" s="5"/>
      <c r="S6" s="1" t="s">
        <v>187</v>
      </c>
      <c r="T6" s="1">
        <v>0</v>
      </c>
      <c r="U6" s="1">
        <v>4</v>
      </c>
      <c r="V6" s="1">
        <f t="shared" si="3"/>
        <v>0</v>
      </c>
    </row>
    <row r="7" spans="1:22" ht="12.75">
      <c r="A7" s="13" t="s">
        <v>86</v>
      </c>
      <c r="B7" s="12" t="s">
        <v>74</v>
      </c>
      <c r="C7" s="5" t="s">
        <v>284</v>
      </c>
      <c r="D7" s="5" t="str">
        <f t="shared" si="4"/>
        <v>Olympic Games/WS</v>
      </c>
      <c r="E7" s="6">
        <v>38216</v>
      </c>
      <c r="F7" s="6">
        <v>38640</v>
      </c>
      <c r="G7" s="33">
        <f t="shared" si="5"/>
        <v>3864038216</v>
      </c>
      <c r="H7" s="5">
        <v>2730</v>
      </c>
      <c r="I7" s="10" t="s">
        <v>203</v>
      </c>
      <c r="J7" s="7">
        <f>HLOOKUP($I7,PointTableHeader,2)</f>
        <v>13</v>
      </c>
      <c r="K7" s="7" t="str">
        <f t="shared" si="1"/>
        <v>Sr</v>
      </c>
      <c r="L7" s="10" t="str">
        <f t="shared" si="7"/>
        <v>SENIOR</v>
      </c>
      <c r="M7" s="5" t="str">
        <f t="shared" si="2"/>
        <v>3rd</v>
      </c>
      <c r="N7" s="5">
        <v>3</v>
      </c>
      <c r="O7" s="5">
        <f t="shared" si="0"/>
        <v>2040</v>
      </c>
      <c r="P7" s="5">
        <v>2</v>
      </c>
      <c r="Q7" s="5"/>
      <c r="S7" s="1" t="s">
        <v>186</v>
      </c>
      <c r="T7" s="1">
        <v>0</v>
      </c>
      <c r="U7" s="1">
        <v>5</v>
      </c>
      <c r="V7" s="1">
        <f t="shared" si="3"/>
        <v>0</v>
      </c>
    </row>
    <row r="8" spans="1:22" ht="12.75">
      <c r="A8" s="13" t="s">
        <v>84</v>
      </c>
      <c r="B8" s="12" t="s">
        <v>74</v>
      </c>
      <c r="C8" s="5" t="s">
        <v>284</v>
      </c>
      <c r="D8" s="5" t="str">
        <f t="shared" si="4"/>
        <v>Olympic Games/WS</v>
      </c>
      <c r="E8" s="6">
        <v>38216</v>
      </c>
      <c r="F8" s="6">
        <v>38640</v>
      </c>
      <c r="G8" s="33">
        <f t="shared" si="5"/>
        <v>3864038216</v>
      </c>
      <c r="H8" s="5">
        <v>2730</v>
      </c>
      <c r="I8" s="10" t="s">
        <v>203</v>
      </c>
      <c r="J8" s="7">
        <f t="shared" si="6"/>
        <v>13</v>
      </c>
      <c r="K8" s="7" t="str">
        <f t="shared" si="1"/>
        <v>Sr</v>
      </c>
      <c r="L8" s="10" t="str">
        <f t="shared" si="7"/>
        <v>SENIOR</v>
      </c>
      <c r="M8" s="5" t="str">
        <f t="shared" si="2"/>
        <v>1st</v>
      </c>
      <c r="N8" s="5">
        <v>1</v>
      </c>
      <c r="O8" s="5">
        <f t="shared" si="0"/>
        <v>2400</v>
      </c>
      <c r="P8" s="5">
        <v>2</v>
      </c>
      <c r="Q8" s="5"/>
      <c r="S8" s="1" t="s">
        <v>193</v>
      </c>
      <c r="T8" s="1">
        <v>0</v>
      </c>
      <c r="U8" s="1">
        <v>6</v>
      </c>
      <c r="V8" s="1">
        <f t="shared" si="3"/>
        <v>0</v>
      </c>
    </row>
    <row r="9" spans="1:22" ht="12.75">
      <c r="A9" s="13" t="s">
        <v>201</v>
      </c>
      <c r="B9" s="12" t="s">
        <v>11</v>
      </c>
      <c r="C9" s="5" t="s">
        <v>233</v>
      </c>
      <c r="D9" s="5" t="str">
        <f t="shared" si="4"/>
        <v>Konin, POL/MS</v>
      </c>
      <c r="E9" s="6">
        <v>38248</v>
      </c>
      <c r="F9" s="6">
        <v>38718</v>
      </c>
      <c r="G9" s="33">
        <f t="shared" si="5"/>
        <v>3871838248</v>
      </c>
      <c r="H9" s="5">
        <v>10</v>
      </c>
      <c r="I9" s="10" t="s">
        <v>200</v>
      </c>
      <c r="J9" s="7">
        <f t="shared" si="6"/>
        <v>10</v>
      </c>
      <c r="K9" s="7" t="str">
        <f t="shared" si="1"/>
        <v>Cadet</v>
      </c>
      <c r="L9" s="10" t="str">
        <f t="shared" si="7"/>
        <v>CADET</v>
      </c>
      <c r="M9" s="5" t="str">
        <f t="shared" si="2"/>
        <v>2nd</v>
      </c>
      <c r="N9" s="5">
        <v>2</v>
      </c>
      <c r="O9" s="5">
        <f t="shared" si="0"/>
        <v>644</v>
      </c>
      <c r="P9" s="5"/>
      <c r="Q9" s="5"/>
      <c r="S9" s="1" t="s">
        <v>192</v>
      </c>
      <c r="T9" s="1">
        <v>0</v>
      </c>
      <c r="U9" s="1">
        <v>7</v>
      </c>
      <c r="V9" s="1">
        <f t="shared" si="3"/>
        <v>0</v>
      </c>
    </row>
    <row r="10" spans="1:22" ht="12.75">
      <c r="A10" s="13" t="s">
        <v>243</v>
      </c>
      <c r="B10" s="12" t="s">
        <v>11</v>
      </c>
      <c r="C10" s="5" t="s">
        <v>233</v>
      </c>
      <c r="D10" s="5" t="str">
        <f t="shared" si="4"/>
        <v>Konin, POL/MS</v>
      </c>
      <c r="E10" s="6">
        <v>38248</v>
      </c>
      <c r="F10" s="6">
        <v>38718</v>
      </c>
      <c r="G10" s="33">
        <f t="shared" si="5"/>
        <v>3871838248</v>
      </c>
      <c r="H10" s="5">
        <v>10</v>
      </c>
      <c r="I10" s="10" t="s">
        <v>200</v>
      </c>
      <c r="J10" s="7">
        <f t="shared" si="6"/>
        <v>10</v>
      </c>
      <c r="K10" s="7" t="str">
        <f t="shared" si="1"/>
        <v>Cadet</v>
      </c>
      <c r="L10" s="10" t="str">
        <f t="shared" si="7"/>
        <v>CADET</v>
      </c>
      <c r="M10" s="5" t="str">
        <f t="shared" si="2"/>
        <v>11th</v>
      </c>
      <c r="N10" s="5">
        <v>11</v>
      </c>
      <c r="O10" s="5">
        <f t="shared" si="0"/>
        <v>368</v>
      </c>
      <c r="P10" s="5"/>
      <c r="Q10" s="5"/>
      <c r="S10" s="1" t="s">
        <v>185</v>
      </c>
      <c r="T10" s="1">
        <v>1</v>
      </c>
      <c r="U10" s="1">
        <v>8</v>
      </c>
      <c r="V10" s="1">
        <f t="shared" si="3"/>
        <v>256</v>
      </c>
    </row>
    <row r="11" spans="1:22" ht="12.75">
      <c r="A11" s="13" t="s">
        <v>234</v>
      </c>
      <c r="B11" s="12" t="s">
        <v>11</v>
      </c>
      <c r="C11" s="5" t="s">
        <v>233</v>
      </c>
      <c r="D11" s="5" t="str">
        <f t="shared" si="4"/>
        <v>Konin, POL/MS</v>
      </c>
      <c r="E11" s="6">
        <v>38248</v>
      </c>
      <c r="F11" s="6">
        <v>38718</v>
      </c>
      <c r="G11" s="33">
        <f t="shared" si="5"/>
        <v>3871838248</v>
      </c>
      <c r="H11" s="5">
        <v>0</v>
      </c>
      <c r="I11" s="10" t="s">
        <v>200</v>
      </c>
      <c r="J11" s="7">
        <f>HLOOKUP($I11,PointTableHeader,2)</f>
        <v>10</v>
      </c>
      <c r="K11" s="7" t="str">
        <f t="shared" si="1"/>
        <v>Cadet</v>
      </c>
      <c r="L11" s="10" t="str">
        <f t="shared" si="7"/>
        <v>CADET</v>
      </c>
      <c r="M11" s="5" t="str">
        <f t="shared" si="2"/>
        <v>T-18th</v>
      </c>
      <c r="N11" s="5">
        <v>18.33</v>
      </c>
      <c r="O11" s="5">
        <f t="shared" si="0"/>
        <v>238.33</v>
      </c>
      <c r="P11" s="5"/>
      <c r="Q11" s="5"/>
      <c r="S11" s="1" t="s">
        <v>196</v>
      </c>
      <c r="T11" s="1">
        <v>0</v>
      </c>
      <c r="U11" s="1">
        <v>9</v>
      </c>
      <c r="V11" s="1">
        <f t="shared" si="3"/>
        <v>0</v>
      </c>
    </row>
    <row r="12" spans="1:22" ht="12.75">
      <c r="A12" s="13" t="s">
        <v>289</v>
      </c>
      <c r="B12" s="12" t="s">
        <v>11</v>
      </c>
      <c r="C12" s="5" t="s">
        <v>233</v>
      </c>
      <c r="D12" s="5" t="str">
        <f t="shared" si="4"/>
        <v>Konin, POL/MS</v>
      </c>
      <c r="E12" s="6">
        <v>38248</v>
      </c>
      <c r="F12" s="6">
        <v>38718</v>
      </c>
      <c r="G12" s="33">
        <f t="shared" si="5"/>
        <v>3871838248</v>
      </c>
      <c r="H12" s="5">
        <v>0</v>
      </c>
      <c r="I12" s="10" t="s">
        <v>200</v>
      </c>
      <c r="J12" s="7">
        <f t="shared" si="6"/>
        <v>10</v>
      </c>
      <c r="K12" s="7" t="str">
        <f t="shared" si="1"/>
        <v>Cadet</v>
      </c>
      <c r="L12" s="10" t="str">
        <f t="shared" si="7"/>
        <v>CADET</v>
      </c>
      <c r="M12" s="5" t="str">
        <f t="shared" si="2"/>
        <v>T-18th</v>
      </c>
      <c r="N12" s="5">
        <v>18.33</v>
      </c>
      <c r="O12" s="5">
        <f t="shared" si="0"/>
        <v>238.33</v>
      </c>
      <c r="P12" s="5"/>
      <c r="Q12" s="5"/>
      <c r="S12" s="1" t="s">
        <v>191</v>
      </c>
      <c r="T12" s="1">
        <v>0</v>
      </c>
      <c r="U12" s="1">
        <v>10</v>
      </c>
      <c r="V12" s="1">
        <f t="shared" si="3"/>
        <v>0</v>
      </c>
    </row>
    <row r="13" spans="1:22" ht="12.75">
      <c r="A13" s="13" t="s">
        <v>290</v>
      </c>
      <c r="B13" s="12" t="s">
        <v>11</v>
      </c>
      <c r="C13" s="5" t="s">
        <v>233</v>
      </c>
      <c r="D13" s="5" t="str">
        <f t="shared" si="4"/>
        <v>Konin, POL/MS</v>
      </c>
      <c r="E13" s="6">
        <v>38248</v>
      </c>
      <c r="F13" s="6">
        <v>38718</v>
      </c>
      <c r="G13" s="33">
        <f t="shared" si="5"/>
        <v>3871838248</v>
      </c>
      <c r="H13" s="5">
        <v>10</v>
      </c>
      <c r="I13" s="10" t="s">
        <v>200</v>
      </c>
      <c r="J13" s="7">
        <f t="shared" si="6"/>
        <v>10</v>
      </c>
      <c r="K13" s="7" t="str">
        <f t="shared" si="1"/>
        <v>Cadet</v>
      </c>
      <c r="L13" s="10" t="str">
        <f t="shared" si="7"/>
        <v>CADET</v>
      </c>
      <c r="M13" s="5" t="str">
        <f t="shared" si="2"/>
        <v>27th</v>
      </c>
      <c r="N13" s="5">
        <v>27</v>
      </c>
      <c r="O13" s="5">
        <f t="shared" si="0"/>
        <v>210</v>
      </c>
      <c r="P13" s="5"/>
      <c r="Q13" s="5"/>
      <c r="S13" s="1" t="s">
        <v>190</v>
      </c>
      <c r="T13" s="1">
        <v>0</v>
      </c>
      <c r="U13" s="1">
        <v>11</v>
      </c>
      <c r="V13" s="1">
        <f t="shared" si="3"/>
        <v>0</v>
      </c>
    </row>
    <row r="14" spans="1:20" ht="12.75">
      <c r="A14" s="13" t="s">
        <v>287</v>
      </c>
      <c r="B14" s="12" t="s">
        <v>74</v>
      </c>
      <c r="C14" s="5" t="s">
        <v>233</v>
      </c>
      <c r="D14" s="5" t="str">
        <f>C14&amp;"/"&amp;B14</f>
        <v>Konin, POL/WS</v>
      </c>
      <c r="E14" s="6">
        <v>38248</v>
      </c>
      <c r="F14" s="6">
        <v>38718</v>
      </c>
      <c r="G14" s="33">
        <f>F14*100000+E14</f>
        <v>3871838248</v>
      </c>
      <c r="H14" s="5">
        <v>10</v>
      </c>
      <c r="I14" s="10" t="s">
        <v>200</v>
      </c>
      <c r="J14" s="7">
        <f t="shared" si="6"/>
        <v>10</v>
      </c>
      <c r="K14" s="7" t="str">
        <f>IF(L14="JUNIOR","Jr",IF(OR(L14="CADET",L14="CDT-WLDS"),"Cadet","Sr"))</f>
        <v>Cadet</v>
      </c>
      <c r="L14" s="10" t="str">
        <f>IF(OR(I14="M",I14="N1"),"SENIOR",IF(OR(I14="L",I14="L1"),"JUNIOR",IF(I14="J","CDT-WLDS",IF(OR(I14="K1",I14="I"),"CADET",I14))))</f>
        <v>CADET</v>
      </c>
      <c r="M14" s="5" t="str">
        <f>IF(MOD(N14,1)&lt;&gt;0,"T-","")&amp;INT(N14)&amp;IF(AND(INT(N14)&gt;=11,INT(N14)&lt;14),"th",IF(MOD(INT(N14),10)=1,"st",IF(MOD(INT(N14),10)=2,"nd",IF(MOD(INT(N14),10)=3,"rd","th"))))</f>
        <v>26th</v>
      </c>
      <c r="N14" s="5">
        <v>26</v>
      </c>
      <c r="O14" s="5">
        <f t="shared" si="0"/>
        <v>214</v>
      </c>
      <c r="P14" s="5"/>
      <c r="Q14" s="5"/>
      <c r="T14" s="1">
        <f>SUM(V2:V13)</f>
        <v>256</v>
      </c>
    </row>
    <row r="15" spans="1:17" ht="12.75">
      <c r="A15" s="13" t="s">
        <v>241</v>
      </c>
      <c r="B15" s="12" t="s">
        <v>74</v>
      </c>
      <c r="C15" s="5" t="s">
        <v>233</v>
      </c>
      <c r="D15" s="5" t="str">
        <f t="shared" si="4"/>
        <v>Konin, POL/WS</v>
      </c>
      <c r="E15" s="6">
        <v>38248</v>
      </c>
      <c r="F15" s="6">
        <v>38718</v>
      </c>
      <c r="G15" s="33">
        <f t="shared" si="5"/>
        <v>3871838248</v>
      </c>
      <c r="H15" s="5">
        <v>10</v>
      </c>
      <c r="I15" s="10" t="s">
        <v>200</v>
      </c>
      <c r="J15" s="7">
        <f>HLOOKUP($I15,PointTableHeader,2)</f>
        <v>10</v>
      </c>
      <c r="K15" s="7" t="str">
        <f t="shared" si="1"/>
        <v>Cadet</v>
      </c>
      <c r="L15" s="10" t="str">
        <f t="shared" si="7"/>
        <v>CADET</v>
      </c>
      <c r="M15" s="5" t="str">
        <f t="shared" si="2"/>
        <v>2nd</v>
      </c>
      <c r="N15" s="5">
        <v>2</v>
      </c>
      <c r="O15" s="5">
        <f t="shared" si="0"/>
        <v>644</v>
      </c>
      <c r="P15" s="5"/>
      <c r="Q15" s="5"/>
    </row>
    <row r="16" spans="1:17" ht="12.75">
      <c r="A16" s="13" t="s">
        <v>285</v>
      </c>
      <c r="B16" s="12" t="s">
        <v>74</v>
      </c>
      <c r="C16" s="5" t="s">
        <v>233</v>
      </c>
      <c r="D16" s="5" t="str">
        <f t="shared" si="4"/>
        <v>Konin, POL/WS</v>
      </c>
      <c r="E16" s="6">
        <v>38248</v>
      </c>
      <c r="F16" s="6">
        <v>38718</v>
      </c>
      <c r="G16" s="33">
        <f t="shared" si="5"/>
        <v>3871838248</v>
      </c>
      <c r="H16" s="5">
        <v>0</v>
      </c>
      <c r="I16" s="10" t="s">
        <v>200</v>
      </c>
      <c r="J16" s="7">
        <f t="shared" si="6"/>
        <v>10</v>
      </c>
      <c r="K16" s="7" t="str">
        <f t="shared" si="1"/>
        <v>Cadet</v>
      </c>
      <c r="L16" s="10" t="str">
        <f t="shared" si="7"/>
        <v>CADET</v>
      </c>
      <c r="M16" s="5" t="str">
        <f t="shared" si="2"/>
        <v>14th</v>
      </c>
      <c r="N16" s="5">
        <v>14</v>
      </c>
      <c r="O16" s="5">
        <f t="shared" si="0"/>
        <v>357</v>
      </c>
      <c r="P16" s="5"/>
      <c r="Q16" s="5"/>
    </row>
    <row r="17" spans="1:17" ht="12.75">
      <c r="A17" s="13" t="s">
        <v>288</v>
      </c>
      <c r="B17" s="12" t="s">
        <v>74</v>
      </c>
      <c r="C17" s="5" t="s">
        <v>233</v>
      </c>
      <c r="D17" s="5" t="str">
        <f t="shared" si="4"/>
        <v>Konin, POL/WS</v>
      </c>
      <c r="E17" s="6">
        <v>38248</v>
      </c>
      <c r="F17" s="6">
        <v>38718</v>
      </c>
      <c r="G17" s="33">
        <f t="shared" si="5"/>
        <v>3871838248</v>
      </c>
      <c r="H17" s="5">
        <v>10</v>
      </c>
      <c r="I17" s="10" t="s">
        <v>200</v>
      </c>
      <c r="J17" s="7">
        <f t="shared" si="6"/>
        <v>10</v>
      </c>
      <c r="K17" s="7" t="str">
        <f t="shared" si="1"/>
        <v>Cadet</v>
      </c>
      <c r="L17" s="10" t="str">
        <f t="shared" si="7"/>
        <v>CADET</v>
      </c>
      <c r="M17" s="5" t="str">
        <f t="shared" si="2"/>
        <v>30th</v>
      </c>
      <c r="N17" s="5">
        <v>30</v>
      </c>
      <c r="O17" s="5">
        <f t="shared" si="0"/>
        <v>200</v>
      </c>
      <c r="P17" s="5"/>
      <c r="Q17" s="5"/>
    </row>
    <row r="18" spans="1:17" ht="12.75">
      <c r="A18" s="13" t="s">
        <v>286</v>
      </c>
      <c r="B18" s="12" t="s">
        <v>74</v>
      </c>
      <c r="C18" s="5" t="s">
        <v>233</v>
      </c>
      <c r="D18" s="5" t="str">
        <f t="shared" si="4"/>
        <v>Konin, POL/WS</v>
      </c>
      <c r="E18" s="6">
        <v>38248</v>
      </c>
      <c r="F18" s="6">
        <v>38718</v>
      </c>
      <c r="G18" s="33">
        <f t="shared" si="5"/>
        <v>3871838248</v>
      </c>
      <c r="H18" s="5">
        <v>10</v>
      </c>
      <c r="I18" s="10" t="s">
        <v>200</v>
      </c>
      <c r="J18" s="7">
        <f t="shared" si="6"/>
        <v>10</v>
      </c>
      <c r="K18" s="7" t="str">
        <f t="shared" si="1"/>
        <v>Cadet</v>
      </c>
      <c r="L18" s="10" t="str">
        <f t="shared" si="7"/>
        <v>CADET</v>
      </c>
      <c r="M18" s="5" t="str">
        <f t="shared" si="2"/>
        <v>24th</v>
      </c>
      <c r="N18" s="5">
        <v>24</v>
      </c>
      <c r="O18" s="5">
        <f t="shared" si="0"/>
        <v>221</v>
      </c>
      <c r="P18" s="5"/>
      <c r="Q18" s="5"/>
    </row>
    <row r="19" spans="1:17" ht="12.75">
      <c r="A19" s="13" t="s">
        <v>236</v>
      </c>
      <c r="B19" s="12" t="s">
        <v>74</v>
      </c>
      <c r="C19" s="5" t="s">
        <v>233</v>
      </c>
      <c r="D19" s="5" t="str">
        <f t="shared" si="4"/>
        <v>Konin, POL/WS</v>
      </c>
      <c r="E19" s="6">
        <v>38248</v>
      </c>
      <c r="F19" s="6">
        <v>38718</v>
      </c>
      <c r="G19" s="33">
        <f t="shared" si="5"/>
        <v>3871838248</v>
      </c>
      <c r="H19" s="5">
        <v>10</v>
      </c>
      <c r="I19" s="10" t="s">
        <v>200</v>
      </c>
      <c r="J19" s="7">
        <f t="shared" si="6"/>
        <v>10</v>
      </c>
      <c r="K19" s="7" t="str">
        <f t="shared" si="1"/>
        <v>Cadet</v>
      </c>
      <c r="L19" s="10" t="str">
        <f t="shared" si="7"/>
        <v>CADET</v>
      </c>
      <c r="M19" s="5" t="str">
        <f t="shared" si="2"/>
        <v>6th</v>
      </c>
      <c r="N19" s="5">
        <v>6</v>
      </c>
      <c r="O19" s="5">
        <f t="shared" si="0"/>
        <v>487</v>
      </c>
      <c r="P19" s="5"/>
      <c r="Q19" s="5"/>
    </row>
    <row r="20" spans="1:17" ht="12.75">
      <c r="A20" s="13" t="s">
        <v>265</v>
      </c>
      <c r="B20" s="12" t="s">
        <v>16</v>
      </c>
      <c r="C20" s="5" t="s">
        <v>56</v>
      </c>
      <c r="D20" s="5" t="str">
        <f t="shared" si="4"/>
        <v>Bratislava, SVQ/ME</v>
      </c>
      <c r="E20" s="6">
        <v>38276</v>
      </c>
      <c r="F20" s="6">
        <v>38718</v>
      </c>
      <c r="G20" s="33">
        <f t="shared" si="5"/>
        <v>3871838276</v>
      </c>
      <c r="H20" s="5">
        <v>170</v>
      </c>
      <c r="I20" s="10" t="s">
        <v>198</v>
      </c>
      <c r="J20" s="7">
        <f>HLOOKUP($I20,PointTableHeader,2)</f>
        <v>12</v>
      </c>
      <c r="K20" s="7" t="str">
        <f t="shared" si="1"/>
        <v>Jr</v>
      </c>
      <c r="L20" s="10" t="str">
        <f t="shared" si="7"/>
        <v>JUNIOR</v>
      </c>
      <c r="M20" s="5" t="str">
        <f t="shared" si="2"/>
        <v>30th</v>
      </c>
      <c r="N20" s="5">
        <v>30</v>
      </c>
      <c r="O20" s="5">
        <f t="shared" si="0"/>
        <v>342</v>
      </c>
      <c r="P20" s="5">
        <v>2</v>
      </c>
      <c r="Q20" s="5"/>
    </row>
    <row r="21" spans="1:17" ht="12.75">
      <c r="A21" s="13" t="s">
        <v>292</v>
      </c>
      <c r="B21" s="12" t="s">
        <v>15</v>
      </c>
      <c r="C21" s="5" t="s">
        <v>56</v>
      </c>
      <c r="D21" s="5" t="str">
        <f t="shared" si="4"/>
        <v>Bratislava, SVQ/WE</v>
      </c>
      <c r="E21" s="6">
        <v>38276</v>
      </c>
      <c r="F21" s="6">
        <v>38718</v>
      </c>
      <c r="G21" s="33">
        <f t="shared" si="5"/>
        <v>3871838276</v>
      </c>
      <c r="H21" s="5">
        <v>170</v>
      </c>
      <c r="I21" s="10" t="s">
        <v>198</v>
      </c>
      <c r="J21" s="7">
        <f t="shared" si="6"/>
        <v>12</v>
      </c>
      <c r="K21" s="7" t="str">
        <f t="shared" si="1"/>
        <v>Jr</v>
      </c>
      <c r="L21" s="10" t="str">
        <f t="shared" si="7"/>
        <v>JUNIOR</v>
      </c>
      <c r="M21" s="5" t="str">
        <f t="shared" si="2"/>
        <v>28th</v>
      </c>
      <c r="N21" s="5">
        <v>28</v>
      </c>
      <c r="O21" s="5">
        <f t="shared" si="0"/>
        <v>326.86</v>
      </c>
      <c r="P21" s="5">
        <v>1.8466666666666667</v>
      </c>
      <c r="Q21" s="5"/>
    </row>
    <row r="22" spans="1:17" ht="12.75">
      <c r="A22" s="13" t="s">
        <v>208</v>
      </c>
      <c r="B22" s="12" t="s">
        <v>15</v>
      </c>
      <c r="C22" s="5" t="s">
        <v>56</v>
      </c>
      <c r="D22" s="5" t="str">
        <f t="shared" si="4"/>
        <v>Bratislava, SVQ/WE</v>
      </c>
      <c r="E22" s="6">
        <v>38276</v>
      </c>
      <c r="F22" s="6">
        <v>38718</v>
      </c>
      <c r="G22" s="33">
        <f t="shared" si="5"/>
        <v>3871838276</v>
      </c>
      <c r="H22" s="5">
        <v>170</v>
      </c>
      <c r="I22" s="10" t="s">
        <v>198</v>
      </c>
      <c r="J22" s="7">
        <f>HLOOKUP($I22,PointTableHeader,2)</f>
        <v>12</v>
      </c>
      <c r="K22" s="7" t="str">
        <f t="shared" si="1"/>
        <v>Jr</v>
      </c>
      <c r="L22" s="10" t="str">
        <f t="shared" si="7"/>
        <v>JUNIOR</v>
      </c>
      <c r="M22" s="5" t="str">
        <f t="shared" si="2"/>
        <v>5th</v>
      </c>
      <c r="N22" s="5">
        <v>5</v>
      </c>
      <c r="O22" s="5">
        <f t="shared" si="0"/>
        <v>775.6</v>
      </c>
      <c r="P22" s="5">
        <v>1.8466666666666667</v>
      </c>
      <c r="Q22" s="5"/>
    </row>
    <row r="23" spans="1:17" ht="12.75">
      <c r="A23" s="13" t="s">
        <v>235</v>
      </c>
      <c r="B23" s="12" t="s">
        <v>74</v>
      </c>
      <c r="C23" s="5" t="s">
        <v>291</v>
      </c>
      <c r="D23" s="5" t="str">
        <f t="shared" si="4"/>
        <v>Sosnowiec, POL/WS</v>
      </c>
      <c r="E23" s="6">
        <v>38276</v>
      </c>
      <c r="F23" s="6">
        <v>38718</v>
      </c>
      <c r="G23" s="33">
        <f t="shared" si="5"/>
        <v>3871838276</v>
      </c>
      <c r="H23" s="5">
        <v>170</v>
      </c>
      <c r="I23" s="10" t="s">
        <v>198</v>
      </c>
      <c r="J23" s="7">
        <f>HLOOKUP($I23,PointTableHeader,2)</f>
        <v>12</v>
      </c>
      <c r="K23" s="7" t="str">
        <f t="shared" si="1"/>
        <v>Jr</v>
      </c>
      <c r="L23" s="10" t="str">
        <f t="shared" si="7"/>
        <v>JUNIOR</v>
      </c>
      <c r="M23" s="5" t="str">
        <f t="shared" si="2"/>
        <v>19th</v>
      </c>
      <c r="N23" s="5">
        <v>19</v>
      </c>
      <c r="O23" s="5">
        <f t="shared" si="0"/>
        <v>235.28</v>
      </c>
      <c r="P23" s="5">
        <v>1.1533333333333333</v>
      </c>
      <c r="Q23" s="5"/>
    </row>
    <row r="24" spans="1:17" ht="12.75">
      <c r="A24" s="13" t="s">
        <v>293</v>
      </c>
      <c r="B24" s="12" t="s">
        <v>74</v>
      </c>
      <c r="C24" s="5" t="s">
        <v>291</v>
      </c>
      <c r="D24" s="5" t="str">
        <f t="shared" si="4"/>
        <v>Sosnowiec, POL/WS</v>
      </c>
      <c r="E24" s="6">
        <v>38276</v>
      </c>
      <c r="F24" s="6">
        <v>38718</v>
      </c>
      <c r="G24" s="33">
        <f t="shared" si="5"/>
        <v>3871838276</v>
      </c>
      <c r="H24" s="5">
        <v>170</v>
      </c>
      <c r="I24" s="10" t="s">
        <v>198</v>
      </c>
      <c r="J24" s="7">
        <f t="shared" si="6"/>
        <v>12</v>
      </c>
      <c r="K24" s="7" t="str">
        <f t="shared" si="1"/>
        <v>Jr</v>
      </c>
      <c r="L24" s="10" t="str">
        <f t="shared" si="7"/>
        <v>JUNIOR</v>
      </c>
      <c r="M24" s="5" t="str">
        <f t="shared" si="2"/>
        <v>27th</v>
      </c>
      <c r="N24" s="5">
        <v>27</v>
      </c>
      <c r="O24" s="5">
        <f t="shared" si="0"/>
        <v>207.6</v>
      </c>
      <c r="P24" s="5">
        <v>1.1533333333333333</v>
      </c>
      <c r="Q24" s="5"/>
    </row>
    <row r="25" spans="1:17" ht="12.75">
      <c r="A25" s="13" t="s">
        <v>240</v>
      </c>
      <c r="B25" s="12" t="s">
        <v>74</v>
      </c>
      <c r="C25" s="5" t="s">
        <v>291</v>
      </c>
      <c r="D25" s="5" t="str">
        <f t="shared" si="4"/>
        <v>Sosnowiec, POL/WS</v>
      </c>
      <c r="E25" s="6">
        <v>38276</v>
      </c>
      <c r="F25" s="6">
        <v>38718</v>
      </c>
      <c r="G25" s="33">
        <f t="shared" si="5"/>
        <v>3871838276</v>
      </c>
      <c r="H25" s="5">
        <v>170</v>
      </c>
      <c r="I25" s="10" t="s">
        <v>198</v>
      </c>
      <c r="J25" s="7">
        <f t="shared" si="6"/>
        <v>12</v>
      </c>
      <c r="K25" s="7" t="str">
        <f t="shared" si="1"/>
        <v>Jr</v>
      </c>
      <c r="L25" s="10" t="str">
        <f t="shared" si="7"/>
        <v>JUNIOR</v>
      </c>
      <c r="M25" s="5" t="str">
        <f t="shared" si="2"/>
        <v>13th</v>
      </c>
      <c r="N25" s="5">
        <v>13</v>
      </c>
      <c r="O25" s="5">
        <f t="shared" si="0"/>
        <v>356.38</v>
      </c>
      <c r="P25" s="5">
        <v>1.1533333333333333</v>
      </c>
      <c r="Q25" s="5"/>
    </row>
    <row r="26" spans="1:17" ht="12.75">
      <c r="A26" s="13" t="s">
        <v>139</v>
      </c>
      <c r="B26" s="12" t="s">
        <v>74</v>
      </c>
      <c r="C26" s="5" t="s">
        <v>291</v>
      </c>
      <c r="D26" s="5" t="str">
        <f t="shared" si="4"/>
        <v>Sosnowiec, POL/WS</v>
      </c>
      <c r="E26" s="6">
        <v>38276</v>
      </c>
      <c r="F26" s="6">
        <v>38718</v>
      </c>
      <c r="G26" s="33">
        <f t="shared" si="5"/>
        <v>3871838276</v>
      </c>
      <c r="H26" s="5">
        <v>170</v>
      </c>
      <c r="I26" s="10" t="s">
        <v>198</v>
      </c>
      <c r="J26" s="7">
        <f t="shared" si="6"/>
        <v>12</v>
      </c>
      <c r="K26" s="7" t="str">
        <f t="shared" si="1"/>
        <v>Jr</v>
      </c>
      <c r="L26" s="10" t="str">
        <f t="shared" si="7"/>
        <v>JUNIOR</v>
      </c>
      <c r="M26" s="5" t="str">
        <f t="shared" si="2"/>
        <v>6th</v>
      </c>
      <c r="N26" s="5">
        <v>6</v>
      </c>
      <c r="O26" s="5">
        <f t="shared" si="0"/>
        <v>480.94</v>
      </c>
      <c r="P26" s="5">
        <v>1.1533333333333333</v>
      </c>
      <c r="Q26" s="5"/>
    </row>
    <row r="27" spans="1:17" ht="12.75">
      <c r="A27" s="13" t="s">
        <v>237</v>
      </c>
      <c r="B27" s="12" t="s">
        <v>74</v>
      </c>
      <c r="C27" s="5" t="s">
        <v>291</v>
      </c>
      <c r="D27" s="5" t="str">
        <f t="shared" si="4"/>
        <v>Sosnowiec, POL/WS</v>
      </c>
      <c r="E27" s="6">
        <v>38276</v>
      </c>
      <c r="F27" s="6">
        <v>38718</v>
      </c>
      <c r="G27" s="33">
        <f t="shared" si="5"/>
        <v>3871838276</v>
      </c>
      <c r="H27" s="5">
        <v>170</v>
      </c>
      <c r="I27" s="10" t="s">
        <v>198</v>
      </c>
      <c r="J27" s="7">
        <f t="shared" si="6"/>
        <v>12</v>
      </c>
      <c r="K27" s="7" t="str">
        <f t="shared" si="1"/>
        <v>Jr</v>
      </c>
      <c r="L27" s="10" t="str">
        <f t="shared" si="7"/>
        <v>JUNIOR</v>
      </c>
      <c r="M27" s="5" t="str">
        <f t="shared" si="2"/>
        <v>22nd</v>
      </c>
      <c r="N27" s="5">
        <v>22</v>
      </c>
      <c r="O27" s="5">
        <f t="shared" si="0"/>
        <v>224.9</v>
      </c>
      <c r="P27" s="5">
        <v>1.1533333333333333</v>
      </c>
      <c r="Q27" s="5"/>
    </row>
    <row r="28" spans="1:17" ht="12.75">
      <c r="A28" s="13" t="s">
        <v>140</v>
      </c>
      <c r="B28" s="12" t="s">
        <v>74</v>
      </c>
      <c r="C28" s="5" t="s">
        <v>291</v>
      </c>
      <c r="D28" s="5" t="str">
        <f t="shared" si="4"/>
        <v>Sosnowiec, POL/WS</v>
      </c>
      <c r="E28" s="6">
        <v>38276</v>
      </c>
      <c r="F28" s="6">
        <v>38718</v>
      </c>
      <c r="G28" s="33">
        <f t="shared" si="5"/>
        <v>3871838276</v>
      </c>
      <c r="H28" s="5">
        <v>170</v>
      </c>
      <c r="I28" s="10" t="s">
        <v>198</v>
      </c>
      <c r="J28" s="7">
        <f t="shared" si="6"/>
        <v>12</v>
      </c>
      <c r="K28" s="7" t="str">
        <f t="shared" si="1"/>
        <v>Jr</v>
      </c>
      <c r="L28" s="10" t="str">
        <f t="shared" si="7"/>
        <v>JUNIOR</v>
      </c>
      <c r="M28" s="5" t="str">
        <f t="shared" si="2"/>
        <v>9th</v>
      </c>
      <c r="N28" s="5">
        <v>9</v>
      </c>
      <c r="O28" s="5">
        <f t="shared" si="0"/>
        <v>370.21999999999997</v>
      </c>
      <c r="P28" s="5">
        <v>1.1533333333333333</v>
      </c>
      <c r="Q28" s="5"/>
    </row>
    <row r="29" spans="1:17" ht="12.75">
      <c r="A29" s="13" t="s">
        <v>216</v>
      </c>
      <c r="B29" s="12" t="s">
        <v>74</v>
      </c>
      <c r="C29" s="5" t="s">
        <v>291</v>
      </c>
      <c r="D29" s="5" t="str">
        <f t="shared" si="4"/>
        <v>Sosnowiec, POL/WS</v>
      </c>
      <c r="E29" s="6">
        <v>38276</v>
      </c>
      <c r="F29" s="6">
        <v>38718</v>
      </c>
      <c r="G29" s="33">
        <f t="shared" si="5"/>
        <v>3871838276</v>
      </c>
      <c r="H29" s="5">
        <v>170</v>
      </c>
      <c r="I29" s="10" t="s">
        <v>198</v>
      </c>
      <c r="J29" s="7">
        <f t="shared" si="6"/>
        <v>12</v>
      </c>
      <c r="K29" s="7" t="str">
        <f t="shared" si="1"/>
        <v>Jr</v>
      </c>
      <c r="L29" s="10" t="str">
        <f t="shared" si="7"/>
        <v>JUNIOR</v>
      </c>
      <c r="M29" s="5" t="str">
        <f t="shared" si="2"/>
        <v>5th</v>
      </c>
      <c r="N29" s="5">
        <v>5</v>
      </c>
      <c r="O29" s="5">
        <f t="shared" si="0"/>
        <v>484.4</v>
      </c>
      <c r="P29" s="5">
        <v>1.1533333333333333</v>
      </c>
      <c r="Q29" s="5"/>
    </row>
    <row r="30" spans="1:17" ht="12.75">
      <c r="A30" s="13" t="s">
        <v>161</v>
      </c>
      <c r="B30" s="12" t="s">
        <v>74</v>
      </c>
      <c r="C30" s="5" t="s">
        <v>291</v>
      </c>
      <c r="D30" s="5" t="str">
        <f t="shared" si="4"/>
        <v>Sosnowiec, POL/WS</v>
      </c>
      <c r="E30" s="6">
        <v>38276</v>
      </c>
      <c r="F30" s="6">
        <v>38718</v>
      </c>
      <c r="G30" s="33">
        <f aca="true" t="shared" si="8" ref="G30:G61">F30*100000+E30</f>
        <v>3871838276</v>
      </c>
      <c r="H30" s="5">
        <v>170</v>
      </c>
      <c r="I30" s="10" t="s">
        <v>198</v>
      </c>
      <c r="J30" s="7">
        <f t="shared" si="6"/>
        <v>12</v>
      </c>
      <c r="K30" s="7" t="str">
        <f t="shared" si="1"/>
        <v>Jr</v>
      </c>
      <c r="L30" s="10" t="str">
        <f t="shared" si="7"/>
        <v>JUNIOR</v>
      </c>
      <c r="M30" s="5" t="str">
        <f t="shared" si="2"/>
        <v>8th</v>
      </c>
      <c r="N30" s="5">
        <v>8</v>
      </c>
      <c r="O30" s="5">
        <f t="shared" si="0"/>
        <v>474.02</v>
      </c>
      <c r="P30" s="5">
        <v>1.1533333333333333</v>
      </c>
      <c r="Q30" s="5"/>
    </row>
    <row r="31" spans="1:17" ht="12.75">
      <c r="A31" s="13" t="s">
        <v>294</v>
      </c>
      <c r="B31" s="12" t="s">
        <v>74</v>
      </c>
      <c r="C31" s="5" t="s">
        <v>291</v>
      </c>
      <c r="D31" s="5" t="str">
        <f t="shared" si="4"/>
        <v>Sosnowiec, POL/WS</v>
      </c>
      <c r="E31" s="6">
        <v>38276</v>
      </c>
      <c r="F31" s="6">
        <v>38718</v>
      </c>
      <c r="G31" s="33">
        <f t="shared" si="8"/>
        <v>3871838276</v>
      </c>
      <c r="H31" s="5">
        <v>170</v>
      </c>
      <c r="I31" s="10" t="s">
        <v>198</v>
      </c>
      <c r="J31" s="7">
        <f t="shared" si="6"/>
        <v>12</v>
      </c>
      <c r="K31" s="7" t="str">
        <f t="shared" si="1"/>
        <v>Jr</v>
      </c>
      <c r="L31" s="10" t="str">
        <f t="shared" si="7"/>
        <v>JUNIOR</v>
      </c>
      <c r="M31" s="5" t="str">
        <f t="shared" si="2"/>
        <v>29th</v>
      </c>
      <c r="N31" s="5">
        <v>29</v>
      </c>
      <c r="O31" s="5">
        <f t="shared" si="0"/>
        <v>200.68</v>
      </c>
      <c r="P31" s="5">
        <v>1.1533333333333333</v>
      </c>
      <c r="Q31" s="5"/>
    </row>
    <row r="32" spans="1:17" ht="12.75">
      <c r="A32" s="13" t="s">
        <v>239</v>
      </c>
      <c r="B32" s="12" t="s">
        <v>74</v>
      </c>
      <c r="C32" s="5" t="s">
        <v>291</v>
      </c>
      <c r="D32" s="5" t="str">
        <f t="shared" si="4"/>
        <v>Sosnowiec, POL/WS</v>
      </c>
      <c r="E32" s="6">
        <v>38276</v>
      </c>
      <c r="F32" s="6">
        <v>38718</v>
      </c>
      <c r="G32" s="33">
        <f t="shared" si="8"/>
        <v>3871838276</v>
      </c>
      <c r="H32" s="5">
        <v>170</v>
      </c>
      <c r="I32" s="10" t="s">
        <v>198</v>
      </c>
      <c r="J32" s="7">
        <f t="shared" si="6"/>
        <v>12</v>
      </c>
      <c r="K32" s="7" t="str">
        <f t="shared" si="1"/>
        <v>Jr</v>
      </c>
      <c r="L32" s="10" t="str">
        <f t="shared" si="7"/>
        <v>JUNIOR</v>
      </c>
      <c r="M32" s="5" t="str">
        <f t="shared" si="2"/>
        <v>3rd</v>
      </c>
      <c r="N32" s="5">
        <v>3</v>
      </c>
      <c r="O32" s="5">
        <f t="shared" si="0"/>
        <v>588.2</v>
      </c>
      <c r="P32" s="5">
        <v>1.1533333333333333</v>
      </c>
      <c r="Q32" s="5"/>
    </row>
    <row r="33" spans="1:17" ht="12.75">
      <c r="A33" s="13" t="s">
        <v>236</v>
      </c>
      <c r="B33" s="12" t="s">
        <v>74</v>
      </c>
      <c r="C33" s="5" t="s">
        <v>291</v>
      </c>
      <c r="D33" s="5" t="str">
        <f t="shared" si="4"/>
        <v>Sosnowiec, POL/WS</v>
      </c>
      <c r="E33" s="6">
        <v>38276</v>
      </c>
      <c r="F33" s="6">
        <v>38718</v>
      </c>
      <c r="G33" s="33">
        <f t="shared" si="8"/>
        <v>3871838276</v>
      </c>
      <c r="H33" s="5">
        <v>170</v>
      </c>
      <c r="I33" s="10" t="s">
        <v>198</v>
      </c>
      <c r="J33" s="7">
        <f t="shared" si="6"/>
        <v>12</v>
      </c>
      <c r="K33" s="7" t="str">
        <f t="shared" si="1"/>
        <v>Jr</v>
      </c>
      <c r="L33" s="10" t="str">
        <f t="shared" si="7"/>
        <v>JUNIOR</v>
      </c>
      <c r="M33" s="5" t="str">
        <f t="shared" si="2"/>
        <v>15th</v>
      </c>
      <c r="N33" s="5">
        <v>15</v>
      </c>
      <c r="O33" s="5">
        <f t="shared" si="0"/>
        <v>349.46</v>
      </c>
      <c r="P33" s="5">
        <v>1.1533333333333333</v>
      </c>
      <c r="Q33" s="5"/>
    </row>
    <row r="34" spans="1:17" ht="12.75">
      <c r="A34" s="13" t="s">
        <v>84</v>
      </c>
      <c r="B34" s="12" t="s">
        <v>74</v>
      </c>
      <c r="C34" s="5" t="s">
        <v>291</v>
      </c>
      <c r="D34" s="5" t="str">
        <f aca="true" t="shared" si="9" ref="D34:D51">C34&amp;"/"&amp;B34</f>
        <v>Sosnowiec, POL/WS</v>
      </c>
      <c r="E34" s="6">
        <v>38276</v>
      </c>
      <c r="F34" s="6">
        <v>38718</v>
      </c>
      <c r="G34" s="33">
        <f t="shared" si="8"/>
        <v>3871838276</v>
      </c>
      <c r="H34" s="5">
        <v>170</v>
      </c>
      <c r="I34" s="10" t="s">
        <v>198</v>
      </c>
      <c r="J34" s="7">
        <f>HLOOKUP($I34,PointTableHeader,2)</f>
        <v>12</v>
      </c>
      <c r="K34" s="7" t="str">
        <f aca="true" t="shared" si="10" ref="K34:K51">IF(L34="JUNIOR","Jr",IF(OR(L34="CADET",L34="CDT-WLDS"),"Cadet","Sr"))</f>
        <v>Jr</v>
      </c>
      <c r="L34" s="10" t="str">
        <f aca="true" t="shared" si="11" ref="L34:L65">IF(OR(I34="M",I34="N1"),"SENIOR",IF(OR(I34="L",I34="L1"),"JUNIOR",IF(I34="J","CDT-WLDS",IF(OR(I34="K1",I34="I"),"CADET",I34))))</f>
        <v>JUNIOR</v>
      </c>
      <c r="M34" s="5" t="str">
        <f aca="true" t="shared" si="12" ref="M34:M51">IF(MOD(N34,1)&lt;&gt;0,"T-","")&amp;INT(N34)&amp;IF(AND(INT(N34)&gt;=11,INT(N34)&lt;14),"th",IF(MOD(INT(N34),10)=1,"st",IF(MOD(INT(N34),10)=2,"nd",IF(MOD(INT(N34),10)=3,"rd","th"))))</f>
        <v>1st</v>
      </c>
      <c r="N34" s="5">
        <v>1</v>
      </c>
      <c r="O34" s="5">
        <f aca="true" t="shared" si="13" ref="O34:O51">IF(OR(N34&gt;=65,ISNUMBER(N34)=FALSE),0,VLOOKUP(N34,PointTable,$J34,TRUE))*IF(P34&gt;0,P34,1)</f>
        <v>692</v>
      </c>
      <c r="P34" s="5">
        <v>1.1533333333333333</v>
      </c>
      <c r="Q34" s="5"/>
    </row>
    <row r="35" spans="1:17" ht="12.75">
      <c r="A35" s="13" t="s">
        <v>244</v>
      </c>
      <c r="B35" s="12" t="s">
        <v>12</v>
      </c>
      <c r="C35" s="5" t="s">
        <v>56</v>
      </c>
      <c r="D35" s="5" t="str">
        <f t="shared" si="9"/>
        <v>Bratislava, SVQ/MF</v>
      </c>
      <c r="E35" s="6">
        <v>38277</v>
      </c>
      <c r="F35" s="6">
        <v>38718</v>
      </c>
      <c r="G35" s="33">
        <f t="shared" si="8"/>
        <v>3871838277</v>
      </c>
      <c r="H35" s="5">
        <v>170</v>
      </c>
      <c r="I35" s="10" t="s">
        <v>198</v>
      </c>
      <c r="J35" s="7">
        <f t="shared" si="6"/>
        <v>12</v>
      </c>
      <c r="K35" s="7" t="str">
        <f t="shared" si="10"/>
        <v>Jr</v>
      </c>
      <c r="L35" s="10" t="str">
        <f t="shared" si="11"/>
        <v>JUNIOR</v>
      </c>
      <c r="M35" s="5" t="str">
        <f t="shared" si="12"/>
        <v>13th</v>
      </c>
      <c r="N35" s="5">
        <v>13</v>
      </c>
      <c r="O35" s="5">
        <f t="shared" si="13"/>
        <v>437.74999999999994</v>
      </c>
      <c r="P35" s="5">
        <v>1.4166666666666665</v>
      </c>
      <c r="Q35" s="5"/>
    </row>
    <row r="36" spans="1:17" ht="12.75">
      <c r="A36" s="13" t="s">
        <v>252</v>
      </c>
      <c r="B36" s="12" t="s">
        <v>12</v>
      </c>
      <c r="C36" s="5" t="s">
        <v>56</v>
      </c>
      <c r="D36" s="5" t="str">
        <f t="shared" si="9"/>
        <v>Bratislava, SVQ/MF</v>
      </c>
      <c r="E36" s="6">
        <v>38277</v>
      </c>
      <c r="F36" s="6">
        <v>38718</v>
      </c>
      <c r="G36" s="33">
        <f t="shared" si="8"/>
        <v>3871838277</v>
      </c>
      <c r="H36" s="5">
        <v>0</v>
      </c>
      <c r="I36" s="10" t="s">
        <v>198</v>
      </c>
      <c r="J36" s="7">
        <f t="shared" si="6"/>
        <v>12</v>
      </c>
      <c r="K36" s="7" t="str">
        <f t="shared" si="10"/>
        <v>Jr</v>
      </c>
      <c r="L36" s="10" t="str">
        <f t="shared" si="11"/>
        <v>JUNIOR</v>
      </c>
      <c r="M36" s="5" t="str">
        <f t="shared" si="12"/>
        <v>23rd</v>
      </c>
      <c r="N36" s="5">
        <v>23</v>
      </c>
      <c r="O36" s="5">
        <f t="shared" si="13"/>
        <v>272</v>
      </c>
      <c r="P36" s="5">
        <v>1.4166666666666665</v>
      </c>
      <c r="Q36" s="5"/>
    </row>
    <row r="37" spans="1:17" ht="12.75">
      <c r="A37" s="13" t="s">
        <v>295</v>
      </c>
      <c r="B37" s="12" t="s">
        <v>12</v>
      </c>
      <c r="C37" s="5" t="s">
        <v>56</v>
      </c>
      <c r="D37" s="5" t="str">
        <f t="shared" si="9"/>
        <v>Bratislava, SVQ/MF</v>
      </c>
      <c r="E37" s="6">
        <v>38277</v>
      </c>
      <c r="F37" s="6">
        <v>38718</v>
      </c>
      <c r="G37" s="33">
        <f t="shared" si="8"/>
        <v>3871838277</v>
      </c>
      <c r="H37" s="5">
        <v>170</v>
      </c>
      <c r="I37" s="10" t="s">
        <v>198</v>
      </c>
      <c r="J37" s="7">
        <f aca="true" t="shared" si="14" ref="J37:J42">HLOOKUP($I37,PointTableHeader,2)</f>
        <v>12</v>
      </c>
      <c r="K37" s="7" t="str">
        <f t="shared" si="10"/>
        <v>Jr</v>
      </c>
      <c r="L37" s="10" t="str">
        <f t="shared" si="11"/>
        <v>JUNIOR</v>
      </c>
      <c r="M37" s="5" t="str">
        <f t="shared" si="12"/>
        <v>16th</v>
      </c>
      <c r="N37" s="5">
        <v>16</v>
      </c>
      <c r="O37" s="5">
        <f t="shared" si="13"/>
        <v>424.99999999999994</v>
      </c>
      <c r="P37" s="5">
        <v>1.4166666666666665</v>
      </c>
      <c r="Q37" s="5"/>
    </row>
    <row r="38" spans="1:17" ht="12.75">
      <c r="A38" s="13" t="s">
        <v>157</v>
      </c>
      <c r="B38" s="12" t="s">
        <v>12</v>
      </c>
      <c r="C38" s="5" t="s">
        <v>56</v>
      </c>
      <c r="D38" s="5" t="str">
        <f t="shared" si="9"/>
        <v>Bratislava, SVQ/MF</v>
      </c>
      <c r="E38" s="6">
        <v>38277</v>
      </c>
      <c r="F38" s="6">
        <v>38718</v>
      </c>
      <c r="G38" s="33">
        <f t="shared" si="8"/>
        <v>3871838277</v>
      </c>
      <c r="H38" s="5">
        <v>170</v>
      </c>
      <c r="I38" s="10" t="s">
        <v>198</v>
      </c>
      <c r="J38" s="7">
        <f t="shared" si="14"/>
        <v>12</v>
      </c>
      <c r="K38" s="7" t="str">
        <f t="shared" si="10"/>
        <v>Jr</v>
      </c>
      <c r="L38" s="10" t="str">
        <f t="shared" si="11"/>
        <v>JUNIOR</v>
      </c>
      <c r="M38" s="5" t="str">
        <f t="shared" si="12"/>
        <v>18th</v>
      </c>
      <c r="N38" s="5">
        <v>18</v>
      </c>
      <c r="O38" s="5">
        <f t="shared" si="13"/>
        <v>293.24999999999994</v>
      </c>
      <c r="P38" s="5">
        <v>1.4166666666666665</v>
      </c>
      <c r="Q38" s="5"/>
    </row>
    <row r="39" spans="1:17" ht="12.75">
      <c r="A39" s="13" t="s">
        <v>269</v>
      </c>
      <c r="B39" s="12" t="s">
        <v>12</v>
      </c>
      <c r="C39" s="5" t="s">
        <v>56</v>
      </c>
      <c r="D39" s="5" t="str">
        <f t="shared" si="9"/>
        <v>Bratislava, SVQ/MF</v>
      </c>
      <c r="E39" s="6">
        <v>38277</v>
      </c>
      <c r="F39" s="6">
        <v>38718</v>
      </c>
      <c r="G39" s="33">
        <f t="shared" si="8"/>
        <v>3871838277</v>
      </c>
      <c r="H39" s="5">
        <v>170</v>
      </c>
      <c r="I39" s="10" t="s">
        <v>198</v>
      </c>
      <c r="J39" s="7">
        <f t="shared" si="14"/>
        <v>12</v>
      </c>
      <c r="K39" s="7" t="str">
        <f t="shared" si="10"/>
        <v>Jr</v>
      </c>
      <c r="L39" s="10" t="str">
        <f t="shared" si="11"/>
        <v>JUNIOR</v>
      </c>
      <c r="M39" s="5" t="str">
        <f t="shared" si="12"/>
        <v>25th</v>
      </c>
      <c r="N39" s="5">
        <v>25</v>
      </c>
      <c r="O39" s="5">
        <f t="shared" si="13"/>
        <v>263.5</v>
      </c>
      <c r="P39" s="5">
        <v>1.4166666666666665</v>
      </c>
      <c r="Q39" s="5"/>
    </row>
    <row r="40" spans="1:17" ht="12.75">
      <c r="A40" s="13" t="s">
        <v>296</v>
      </c>
      <c r="B40" s="12" t="s">
        <v>12</v>
      </c>
      <c r="C40" s="5" t="s">
        <v>56</v>
      </c>
      <c r="D40" s="5" t="str">
        <f t="shared" si="9"/>
        <v>Bratislava, SVQ/MF</v>
      </c>
      <c r="E40" s="6">
        <v>38277</v>
      </c>
      <c r="F40" s="6">
        <v>38718</v>
      </c>
      <c r="G40" s="33">
        <f t="shared" si="8"/>
        <v>3871838277</v>
      </c>
      <c r="H40" s="5">
        <v>170</v>
      </c>
      <c r="I40" s="10" t="s">
        <v>198</v>
      </c>
      <c r="J40" s="7">
        <f t="shared" si="14"/>
        <v>12</v>
      </c>
      <c r="K40" s="7" t="str">
        <f t="shared" si="10"/>
        <v>Jr</v>
      </c>
      <c r="L40" s="10" t="str">
        <f t="shared" si="11"/>
        <v>JUNIOR</v>
      </c>
      <c r="M40" s="5" t="str">
        <f t="shared" si="12"/>
        <v>19th</v>
      </c>
      <c r="N40" s="5">
        <v>19</v>
      </c>
      <c r="O40" s="5">
        <f t="shared" si="13"/>
        <v>288.99999999999994</v>
      </c>
      <c r="P40" s="5">
        <v>1.4166666666666665</v>
      </c>
      <c r="Q40" s="5"/>
    </row>
    <row r="41" spans="1:17" ht="12.75">
      <c r="A41" s="13" t="s">
        <v>209</v>
      </c>
      <c r="B41" s="12" t="s">
        <v>14</v>
      </c>
      <c r="C41" s="5" t="s">
        <v>56</v>
      </c>
      <c r="D41" s="5" t="str">
        <f t="shared" si="9"/>
        <v>Bratislava, SVQ/WF</v>
      </c>
      <c r="E41" s="6">
        <v>38277</v>
      </c>
      <c r="F41" s="6">
        <v>38718</v>
      </c>
      <c r="G41" s="33">
        <f t="shared" si="8"/>
        <v>3871838277</v>
      </c>
      <c r="H41" s="5">
        <v>170</v>
      </c>
      <c r="I41" s="10" t="s">
        <v>198</v>
      </c>
      <c r="J41" s="7">
        <f t="shared" si="14"/>
        <v>12</v>
      </c>
      <c r="K41" s="7" t="str">
        <f t="shared" si="10"/>
        <v>Jr</v>
      </c>
      <c r="L41" s="10" t="str">
        <f t="shared" si="11"/>
        <v>JUNIOR</v>
      </c>
      <c r="M41" s="5" t="str">
        <f t="shared" si="12"/>
        <v>32nd</v>
      </c>
      <c r="N41" s="5">
        <v>32</v>
      </c>
      <c r="O41" s="5">
        <f t="shared" si="13"/>
        <v>226.59999999999997</v>
      </c>
      <c r="P41" s="5">
        <v>1.373333333333333</v>
      </c>
      <c r="Q41" s="5"/>
    </row>
    <row r="42" spans="1:17" ht="12.75">
      <c r="A42" s="13" t="s">
        <v>297</v>
      </c>
      <c r="B42" s="12" t="s">
        <v>14</v>
      </c>
      <c r="C42" s="5" t="s">
        <v>56</v>
      </c>
      <c r="D42" s="5" t="str">
        <f t="shared" si="9"/>
        <v>Bratislava, SVQ/WF</v>
      </c>
      <c r="E42" s="6">
        <v>38277</v>
      </c>
      <c r="F42" s="6">
        <v>38718</v>
      </c>
      <c r="G42" s="33">
        <f t="shared" si="8"/>
        <v>3871838277</v>
      </c>
      <c r="H42" s="5">
        <v>170</v>
      </c>
      <c r="I42" s="10" t="s">
        <v>198</v>
      </c>
      <c r="J42" s="7">
        <f t="shared" si="14"/>
        <v>12</v>
      </c>
      <c r="K42" s="7" t="str">
        <f t="shared" si="10"/>
        <v>Jr</v>
      </c>
      <c r="L42" s="10" t="str">
        <f t="shared" si="11"/>
        <v>JUNIOR</v>
      </c>
      <c r="M42" s="5" t="str">
        <f t="shared" si="12"/>
        <v>30th</v>
      </c>
      <c r="N42" s="5">
        <v>30</v>
      </c>
      <c r="O42" s="5">
        <f t="shared" si="13"/>
        <v>234.83999999999995</v>
      </c>
      <c r="P42" s="5">
        <v>1.373333333333333</v>
      </c>
      <c r="Q42" s="5"/>
    </row>
    <row r="43" spans="1:17" ht="12.75">
      <c r="A43" s="13" t="s">
        <v>230</v>
      </c>
      <c r="B43" s="12" t="s">
        <v>14</v>
      </c>
      <c r="C43" s="5" t="s">
        <v>56</v>
      </c>
      <c r="D43" s="5" t="str">
        <f t="shared" si="9"/>
        <v>Bratislava, SVQ/WF</v>
      </c>
      <c r="E43" s="6">
        <v>38277</v>
      </c>
      <c r="F43" s="6">
        <v>38718</v>
      </c>
      <c r="G43" s="33">
        <f t="shared" si="8"/>
        <v>3871838277</v>
      </c>
      <c r="H43" s="5">
        <v>170</v>
      </c>
      <c r="I43" s="10" t="s">
        <v>198</v>
      </c>
      <c r="J43" s="7">
        <f t="shared" si="6"/>
        <v>12</v>
      </c>
      <c r="K43" s="7" t="str">
        <f t="shared" si="10"/>
        <v>Jr</v>
      </c>
      <c r="L43" s="10" t="str">
        <f t="shared" si="11"/>
        <v>JUNIOR</v>
      </c>
      <c r="M43" s="5" t="str">
        <f t="shared" si="12"/>
        <v>15th</v>
      </c>
      <c r="N43" s="5">
        <v>15</v>
      </c>
      <c r="O43" s="5">
        <f t="shared" si="13"/>
        <v>416.11999999999995</v>
      </c>
      <c r="P43" s="5">
        <v>1.373333333333333</v>
      </c>
      <c r="Q43" s="5"/>
    </row>
    <row r="44" spans="1:17" ht="12.75">
      <c r="A44" s="13" t="s">
        <v>231</v>
      </c>
      <c r="B44" s="12" t="s">
        <v>14</v>
      </c>
      <c r="C44" s="5" t="s">
        <v>56</v>
      </c>
      <c r="D44" s="5" t="str">
        <f t="shared" si="9"/>
        <v>Bratislava, SVQ/WF</v>
      </c>
      <c r="E44" s="6">
        <v>38277</v>
      </c>
      <c r="F44" s="6">
        <v>38718</v>
      </c>
      <c r="G44" s="33">
        <f t="shared" si="8"/>
        <v>3871838277</v>
      </c>
      <c r="H44" s="5">
        <v>170</v>
      </c>
      <c r="I44" s="10" t="s">
        <v>198</v>
      </c>
      <c r="J44" s="7">
        <f t="shared" si="6"/>
        <v>12</v>
      </c>
      <c r="K44" s="7" t="str">
        <f t="shared" si="10"/>
        <v>Jr</v>
      </c>
      <c r="L44" s="10" t="str">
        <f t="shared" si="11"/>
        <v>JUNIOR</v>
      </c>
      <c r="M44" s="5" t="str">
        <f t="shared" si="12"/>
        <v>22nd</v>
      </c>
      <c r="N44" s="5">
        <v>22</v>
      </c>
      <c r="O44" s="5">
        <f t="shared" si="13"/>
        <v>267.79999999999995</v>
      </c>
      <c r="P44" s="5">
        <v>1.373333333333333</v>
      </c>
      <c r="Q44" s="5"/>
    </row>
    <row r="45" spans="1:17" ht="12.75">
      <c r="A45" s="13" t="s">
        <v>156</v>
      </c>
      <c r="B45" s="12" t="s">
        <v>14</v>
      </c>
      <c r="C45" s="5" t="s">
        <v>56</v>
      </c>
      <c r="D45" s="5" t="str">
        <f t="shared" si="9"/>
        <v>Bratislava, SVQ/WF</v>
      </c>
      <c r="E45" s="6">
        <v>38277</v>
      </c>
      <c r="F45" s="6">
        <v>38718</v>
      </c>
      <c r="G45" s="33">
        <f t="shared" si="8"/>
        <v>3871838277</v>
      </c>
      <c r="H45" s="5">
        <v>170</v>
      </c>
      <c r="I45" s="10" t="s">
        <v>198</v>
      </c>
      <c r="J45" s="7">
        <f t="shared" si="6"/>
        <v>12</v>
      </c>
      <c r="K45" s="7" t="str">
        <f t="shared" si="10"/>
        <v>Jr</v>
      </c>
      <c r="L45" s="10" t="str">
        <f t="shared" si="11"/>
        <v>JUNIOR</v>
      </c>
      <c r="M45" s="5" t="str">
        <f t="shared" si="12"/>
        <v>24th</v>
      </c>
      <c r="N45" s="5">
        <v>24</v>
      </c>
      <c r="O45" s="5">
        <f t="shared" si="13"/>
        <v>259.55999999999995</v>
      </c>
      <c r="P45" s="5">
        <v>1.373333333333333</v>
      </c>
      <c r="Q45" s="5"/>
    </row>
    <row r="46" spans="1:17" ht="12.75">
      <c r="A46" s="13" t="s">
        <v>112</v>
      </c>
      <c r="B46" s="12" t="s">
        <v>11</v>
      </c>
      <c r="C46" s="5" t="s">
        <v>291</v>
      </c>
      <c r="D46" s="5" t="str">
        <f t="shared" si="9"/>
        <v>Sosnowiec, POL/MS</v>
      </c>
      <c r="E46" s="6">
        <v>38277</v>
      </c>
      <c r="F46" s="6">
        <v>38718</v>
      </c>
      <c r="G46" s="33">
        <f t="shared" si="8"/>
        <v>3871838277</v>
      </c>
      <c r="H46" s="5">
        <v>170</v>
      </c>
      <c r="I46" s="10" t="s">
        <v>198</v>
      </c>
      <c r="J46" s="7">
        <f>HLOOKUP($I46,PointTableHeader,2)</f>
        <v>12</v>
      </c>
      <c r="K46" s="7" t="str">
        <f t="shared" si="10"/>
        <v>Jr</v>
      </c>
      <c r="L46" s="10" t="str">
        <f t="shared" si="11"/>
        <v>JUNIOR</v>
      </c>
      <c r="M46" s="5" t="str">
        <f t="shared" si="12"/>
        <v>22nd</v>
      </c>
      <c r="N46" s="5">
        <v>22</v>
      </c>
      <c r="O46" s="5">
        <f t="shared" si="13"/>
        <v>186.55</v>
      </c>
      <c r="P46" s="5">
        <v>0.9566666666666667</v>
      </c>
      <c r="Q46" s="5"/>
    </row>
    <row r="47" spans="1:17" ht="12.75">
      <c r="A47" s="13" t="s">
        <v>108</v>
      </c>
      <c r="B47" s="12" t="s">
        <v>11</v>
      </c>
      <c r="C47" s="5" t="s">
        <v>291</v>
      </c>
      <c r="D47" s="5" t="str">
        <f t="shared" si="9"/>
        <v>Sosnowiec, POL/MS</v>
      </c>
      <c r="E47" s="6">
        <v>38277</v>
      </c>
      <c r="F47" s="6">
        <v>38718</v>
      </c>
      <c r="G47" s="33">
        <f t="shared" si="8"/>
        <v>3871838277</v>
      </c>
      <c r="H47" s="5">
        <v>170</v>
      </c>
      <c r="I47" s="10" t="s">
        <v>198</v>
      </c>
      <c r="J47" s="7">
        <f t="shared" si="6"/>
        <v>12</v>
      </c>
      <c r="K47" s="7" t="str">
        <f t="shared" si="10"/>
        <v>Jr</v>
      </c>
      <c r="L47" s="10" t="str">
        <f t="shared" si="11"/>
        <v>JUNIOR</v>
      </c>
      <c r="M47" s="5" t="str">
        <f t="shared" si="12"/>
        <v>3rd</v>
      </c>
      <c r="N47" s="5">
        <v>3</v>
      </c>
      <c r="O47" s="5">
        <f t="shared" si="13"/>
        <v>487.9</v>
      </c>
      <c r="P47" s="5">
        <v>0.9566666666666667</v>
      </c>
      <c r="Q47" s="5"/>
    </row>
    <row r="48" spans="1:17" ht="12.75">
      <c r="A48" s="13" t="s">
        <v>238</v>
      </c>
      <c r="B48" s="12" t="s">
        <v>11</v>
      </c>
      <c r="C48" s="5" t="s">
        <v>291</v>
      </c>
      <c r="D48" s="5" t="str">
        <f t="shared" si="9"/>
        <v>Sosnowiec, POL/MS</v>
      </c>
      <c r="E48" s="6">
        <v>38277</v>
      </c>
      <c r="F48" s="6">
        <v>38718</v>
      </c>
      <c r="G48" s="33">
        <f t="shared" si="8"/>
        <v>3871838277</v>
      </c>
      <c r="H48" s="5">
        <v>170</v>
      </c>
      <c r="I48" s="10" t="s">
        <v>198</v>
      </c>
      <c r="J48" s="7">
        <f t="shared" si="6"/>
        <v>12</v>
      </c>
      <c r="K48" s="7" t="str">
        <f t="shared" si="10"/>
        <v>Jr</v>
      </c>
      <c r="L48" s="10" t="str">
        <f t="shared" si="11"/>
        <v>JUNIOR</v>
      </c>
      <c r="M48" s="5" t="str">
        <f t="shared" si="12"/>
        <v>11th</v>
      </c>
      <c r="N48" s="5">
        <v>11</v>
      </c>
      <c r="O48" s="5">
        <f t="shared" si="13"/>
        <v>301.35</v>
      </c>
      <c r="P48" s="5">
        <v>0.9566666666666667</v>
      </c>
      <c r="Q48" s="5"/>
    </row>
    <row r="49" spans="1:17" ht="12.75">
      <c r="A49" s="13" t="s">
        <v>298</v>
      </c>
      <c r="B49" s="12" t="s">
        <v>11</v>
      </c>
      <c r="C49" s="5" t="s">
        <v>291</v>
      </c>
      <c r="D49" s="5" t="str">
        <f t="shared" si="9"/>
        <v>Sosnowiec, POL/MS</v>
      </c>
      <c r="E49" s="6">
        <v>38277</v>
      </c>
      <c r="F49" s="6">
        <v>38718</v>
      </c>
      <c r="G49" s="33">
        <f t="shared" si="8"/>
        <v>3871838277</v>
      </c>
      <c r="H49" s="5">
        <v>170</v>
      </c>
      <c r="I49" s="10" t="s">
        <v>198</v>
      </c>
      <c r="J49" s="7">
        <f aca="true" t="shared" si="15" ref="J49:J56">HLOOKUP($I49,PointTableHeader,2)</f>
        <v>12</v>
      </c>
      <c r="K49" s="7" t="str">
        <f t="shared" si="10"/>
        <v>Jr</v>
      </c>
      <c r="L49" s="10" t="str">
        <f t="shared" si="11"/>
        <v>JUNIOR</v>
      </c>
      <c r="M49" s="5" t="str">
        <f t="shared" si="12"/>
        <v>13th</v>
      </c>
      <c r="N49" s="5">
        <v>13</v>
      </c>
      <c r="O49" s="5">
        <f t="shared" si="13"/>
        <v>295.61</v>
      </c>
      <c r="P49" s="5">
        <v>0.9566666666666667</v>
      </c>
      <c r="Q49" s="5"/>
    </row>
    <row r="50" spans="1:17" ht="12.75">
      <c r="A50" s="13" t="s">
        <v>165</v>
      </c>
      <c r="B50" s="12" t="s">
        <v>11</v>
      </c>
      <c r="C50" s="5" t="s">
        <v>291</v>
      </c>
      <c r="D50" s="5" t="str">
        <f t="shared" si="9"/>
        <v>Sosnowiec, POL/MS</v>
      </c>
      <c r="E50" s="6">
        <v>38277</v>
      </c>
      <c r="F50" s="6">
        <v>38718</v>
      </c>
      <c r="G50" s="33">
        <f t="shared" si="8"/>
        <v>3871838277</v>
      </c>
      <c r="H50" s="5">
        <v>170</v>
      </c>
      <c r="I50" s="10" t="s">
        <v>198</v>
      </c>
      <c r="J50" s="7">
        <f t="shared" si="15"/>
        <v>12</v>
      </c>
      <c r="K50" s="7" t="str">
        <f t="shared" si="10"/>
        <v>Jr</v>
      </c>
      <c r="L50" s="10" t="str">
        <f t="shared" si="11"/>
        <v>JUNIOR</v>
      </c>
      <c r="M50" s="5" t="str">
        <f t="shared" si="12"/>
        <v>15th</v>
      </c>
      <c r="N50" s="5">
        <v>15</v>
      </c>
      <c r="O50" s="5">
        <f t="shared" si="13"/>
        <v>289.87</v>
      </c>
      <c r="P50" s="5">
        <v>0.9566666666666667</v>
      </c>
      <c r="Q50" s="5"/>
    </row>
    <row r="51" spans="1:17" ht="12.75">
      <c r="A51" s="13" t="s">
        <v>173</v>
      </c>
      <c r="B51" s="12" t="s">
        <v>11</v>
      </c>
      <c r="C51" s="5" t="s">
        <v>291</v>
      </c>
      <c r="D51" s="5" t="str">
        <f t="shared" si="9"/>
        <v>Sosnowiec, POL/MS</v>
      </c>
      <c r="E51" s="6">
        <v>38277</v>
      </c>
      <c r="F51" s="6">
        <v>38718</v>
      </c>
      <c r="G51" s="33">
        <f t="shared" si="8"/>
        <v>3871838277</v>
      </c>
      <c r="H51" s="5">
        <v>170</v>
      </c>
      <c r="I51" s="10" t="s">
        <v>198</v>
      </c>
      <c r="J51" s="7">
        <f t="shared" si="15"/>
        <v>12</v>
      </c>
      <c r="K51" s="7" t="str">
        <f t="shared" si="10"/>
        <v>Jr</v>
      </c>
      <c r="L51" s="10" t="str">
        <f t="shared" si="11"/>
        <v>JUNIOR</v>
      </c>
      <c r="M51" s="5" t="str">
        <f t="shared" si="12"/>
        <v>17th</v>
      </c>
      <c r="N51" s="5">
        <v>17</v>
      </c>
      <c r="O51" s="5">
        <f t="shared" si="13"/>
        <v>200.9</v>
      </c>
      <c r="P51" s="5">
        <v>0.9566666666666667</v>
      </c>
      <c r="Q51" s="5"/>
    </row>
    <row r="52" spans="1:17" ht="12.75">
      <c r="A52" s="13" t="s">
        <v>301</v>
      </c>
      <c r="B52" s="12" t="s">
        <v>11</v>
      </c>
      <c r="C52" s="5" t="s">
        <v>199</v>
      </c>
      <c r="D52" s="5" t="str">
        <f aca="true" t="shared" si="16" ref="D52:D59">C52&amp;"/"&amp;B52</f>
        <v>G&amp;ouml;d&amp;ouml;ll&amp;ouml;, HUN/MS</v>
      </c>
      <c r="E52" s="6">
        <v>38283</v>
      </c>
      <c r="F52" s="6">
        <v>38718</v>
      </c>
      <c r="G52" s="33">
        <f t="shared" si="8"/>
        <v>3871838283</v>
      </c>
      <c r="H52" s="5">
        <v>10</v>
      </c>
      <c r="I52" s="10" t="s">
        <v>200</v>
      </c>
      <c r="J52" s="7">
        <f>HLOOKUP($I52,PointTableHeader,2)</f>
        <v>10</v>
      </c>
      <c r="K52" s="7" t="str">
        <f aca="true" t="shared" si="17" ref="K52:K59">IF(L52="JUNIOR","Jr",IF(OR(L52="CADET",L52="CDT-WLDS"),"Cadet","Sr"))</f>
        <v>Cadet</v>
      </c>
      <c r="L52" s="10" t="str">
        <f t="shared" si="11"/>
        <v>CADET</v>
      </c>
      <c r="M52" s="5" t="str">
        <f aca="true" t="shared" si="18" ref="M52:M59">IF(MOD(N52,1)&lt;&gt;0,"T-","")&amp;INT(N52)&amp;IF(AND(INT(N52)&gt;=11,INT(N52)&lt;14),"th",IF(MOD(INT(N52),10)=1,"st",IF(MOD(INT(N52),10)=2,"nd",IF(MOD(INT(N52),10)=3,"rd","th"))))</f>
        <v>16th</v>
      </c>
      <c r="N52" s="5">
        <v>16</v>
      </c>
      <c r="O52" s="5">
        <f aca="true" t="shared" si="19" ref="O52:O59">IF(OR(N52&gt;=65,ISNUMBER(N52)=FALSE),0,VLOOKUP(N52,PointTable,$J52,TRUE))*IF(P52&gt;0,P52,1)</f>
        <v>350</v>
      </c>
      <c r="P52" s="5"/>
      <c r="Q52" s="5"/>
    </row>
    <row r="53" spans="1:17" ht="12.75">
      <c r="A53" s="13" t="s">
        <v>302</v>
      </c>
      <c r="B53" s="12" t="s">
        <v>11</v>
      </c>
      <c r="C53" s="5" t="s">
        <v>199</v>
      </c>
      <c r="D53" s="5" t="str">
        <f t="shared" si="16"/>
        <v>G&amp;ouml;d&amp;ouml;ll&amp;ouml;, HUN/MS</v>
      </c>
      <c r="E53" s="6">
        <v>38283</v>
      </c>
      <c r="F53" s="6">
        <v>38718</v>
      </c>
      <c r="G53" s="33">
        <f t="shared" si="8"/>
        <v>3871838283</v>
      </c>
      <c r="H53" s="5">
        <v>10</v>
      </c>
      <c r="I53" s="10" t="s">
        <v>200</v>
      </c>
      <c r="J53" s="7">
        <f t="shared" si="15"/>
        <v>10</v>
      </c>
      <c r="K53" s="7" t="str">
        <f t="shared" si="17"/>
        <v>Cadet</v>
      </c>
      <c r="L53" s="10" t="str">
        <f t="shared" si="11"/>
        <v>CADET</v>
      </c>
      <c r="M53" s="5" t="str">
        <f t="shared" si="18"/>
        <v>22nd</v>
      </c>
      <c r="N53" s="5">
        <v>22</v>
      </c>
      <c r="O53" s="5">
        <f t="shared" si="19"/>
        <v>228</v>
      </c>
      <c r="P53" s="5"/>
      <c r="Q53" s="5"/>
    </row>
    <row r="54" spans="1:17" ht="12.75">
      <c r="A54" s="13" t="s">
        <v>300</v>
      </c>
      <c r="B54" s="12" t="s">
        <v>11</v>
      </c>
      <c r="C54" s="5" t="s">
        <v>199</v>
      </c>
      <c r="D54" s="5" t="str">
        <f t="shared" si="16"/>
        <v>G&amp;ouml;d&amp;ouml;ll&amp;ouml;, HUN/MS</v>
      </c>
      <c r="E54" s="6">
        <v>38283</v>
      </c>
      <c r="F54" s="6">
        <v>38718</v>
      </c>
      <c r="G54" s="33">
        <f t="shared" si="8"/>
        <v>3871838283</v>
      </c>
      <c r="H54" s="5">
        <v>10</v>
      </c>
      <c r="I54" s="10" t="s">
        <v>200</v>
      </c>
      <c r="J54" s="7">
        <f>HLOOKUP($I54,PointTableHeader,2)</f>
        <v>10</v>
      </c>
      <c r="K54" s="7" t="str">
        <f t="shared" si="17"/>
        <v>Cadet</v>
      </c>
      <c r="L54" s="10" t="str">
        <f t="shared" si="11"/>
        <v>CADET</v>
      </c>
      <c r="M54" s="5" t="str">
        <f t="shared" si="18"/>
        <v>T-14th</v>
      </c>
      <c r="N54" s="5">
        <v>14.5</v>
      </c>
      <c r="O54" s="5">
        <f t="shared" si="19"/>
        <v>355.5</v>
      </c>
      <c r="P54" s="5"/>
      <c r="Q54" s="5"/>
    </row>
    <row r="55" spans="1:17" ht="12.75">
      <c r="A55" s="13" t="s">
        <v>299</v>
      </c>
      <c r="B55" s="12" t="s">
        <v>11</v>
      </c>
      <c r="C55" s="5" t="s">
        <v>199</v>
      </c>
      <c r="D55" s="5" t="str">
        <f t="shared" si="16"/>
        <v>G&amp;ouml;d&amp;ouml;ll&amp;ouml;, HUN/MS</v>
      </c>
      <c r="E55" s="6">
        <v>38283</v>
      </c>
      <c r="F55" s="6">
        <v>38718</v>
      </c>
      <c r="G55" s="33">
        <f t="shared" si="8"/>
        <v>3871838283</v>
      </c>
      <c r="H55" s="5">
        <v>10</v>
      </c>
      <c r="I55" s="10" t="s">
        <v>200</v>
      </c>
      <c r="J55" s="7">
        <f t="shared" si="15"/>
        <v>10</v>
      </c>
      <c r="K55" s="7" t="str">
        <f t="shared" si="17"/>
        <v>Cadet</v>
      </c>
      <c r="L55" s="10" t="str">
        <f t="shared" si="11"/>
        <v>CADET</v>
      </c>
      <c r="M55" s="5" t="str">
        <f t="shared" si="18"/>
        <v>11th</v>
      </c>
      <c r="N55" s="5">
        <v>11</v>
      </c>
      <c r="O55" s="5">
        <f t="shared" si="19"/>
        <v>368</v>
      </c>
      <c r="P55" s="5"/>
      <c r="Q55" s="5"/>
    </row>
    <row r="56" spans="1:17" ht="12.75">
      <c r="A56" s="13" t="s">
        <v>234</v>
      </c>
      <c r="B56" s="12" t="s">
        <v>11</v>
      </c>
      <c r="C56" s="5" t="s">
        <v>199</v>
      </c>
      <c r="D56" s="5" t="str">
        <f t="shared" si="16"/>
        <v>G&amp;ouml;d&amp;ouml;ll&amp;ouml;, HUN/MS</v>
      </c>
      <c r="E56" s="6">
        <v>38283</v>
      </c>
      <c r="F56" s="6">
        <v>38718</v>
      </c>
      <c r="G56" s="33">
        <f t="shared" si="8"/>
        <v>3871838283</v>
      </c>
      <c r="H56" s="5">
        <v>10</v>
      </c>
      <c r="I56" s="10" t="s">
        <v>200</v>
      </c>
      <c r="J56" s="7">
        <f t="shared" si="15"/>
        <v>10</v>
      </c>
      <c r="K56" s="7" t="str">
        <f t="shared" si="17"/>
        <v>Cadet</v>
      </c>
      <c r="L56" s="10" t="str">
        <f t="shared" si="11"/>
        <v>CADET</v>
      </c>
      <c r="M56" s="5" t="str">
        <f t="shared" si="18"/>
        <v>12th</v>
      </c>
      <c r="N56" s="5">
        <v>12</v>
      </c>
      <c r="O56" s="5">
        <f t="shared" si="19"/>
        <v>364</v>
      </c>
      <c r="P56" s="5"/>
      <c r="Q56" s="5"/>
    </row>
    <row r="57" spans="1:17" ht="12.75">
      <c r="A57" s="13" t="s">
        <v>289</v>
      </c>
      <c r="B57" s="12" t="s">
        <v>11</v>
      </c>
      <c r="C57" s="5" t="s">
        <v>199</v>
      </c>
      <c r="D57" s="5" t="str">
        <f t="shared" si="16"/>
        <v>G&amp;ouml;d&amp;ouml;ll&amp;ouml;, HUN/MS</v>
      </c>
      <c r="E57" s="6">
        <v>38283</v>
      </c>
      <c r="F57" s="6">
        <v>38718</v>
      </c>
      <c r="G57" s="33">
        <f t="shared" si="8"/>
        <v>3871838283</v>
      </c>
      <c r="H57" s="5">
        <v>10</v>
      </c>
      <c r="I57" s="10" t="s">
        <v>200</v>
      </c>
      <c r="J57" s="7">
        <f t="shared" si="6"/>
        <v>10</v>
      </c>
      <c r="K57" s="7" t="str">
        <f t="shared" si="17"/>
        <v>Cadet</v>
      </c>
      <c r="L57" s="10" t="str">
        <f t="shared" si="11"/>
        <v>CADET</v>
      </c>
      <c r="M57" s="5" t="str">
        <f t="shared" si="18"/>
        <v>17th</v>
      </c>
      <c r="N57" s="5">
        <v>17</v>
      </c>
      <c r="O57" s="5">
        <f t="shared" si="19"/>
        <v>245</v>
      </c>
      <c r="P57" s="5"/>
      <c r="Q57" s="5"/>
    </row>
    <row r="58" spans="1:17" ht="12.75">
      <c r="A58" s="13" t="s">
        <v>303</v>
      </c>
      <c r="B58" s="12" t="s">
        <v>74</v>
      </c>
      <c r="C58" s="5" t="s">
        <v>199</v>
      </c>
      <c r="D58" s="5" t="str">
        <f t="shared" si="16"/>
        <v>G&amp;ouml;d&amp;ouml;ll&amp;ouml;, HUN/WS</v>
      </c>
      <c r="E58" s="6">
        <v>38284</v>
      </c>
      <c r="F58" s="6">
        <v>38718</v>
      </c>
      <c r="G58" s="33">
        <f t="shared" si="8"/>
        <v>3871838284</v>
      </c>
      <c r="H58" s="5">
        <v>10</v>
      </c>
      <c r="I58" s="10" t="s">
        <v>200</v>
      </c>
      <c r="J58" s="7">
        <f>HLOOKUP($I58,PointTableHeader,2)</f>
        <v>10</v>
      </c>
      <c r="K58" s="7" t="str">
        <f t="shared" si="17"/>
        <v>Cadet</v>
      </c>
      <c r="L58" s="10" t="str">
        <f t="shared" si="11"/>
        <v>CADET</v>
      </c>
      <c r="M58" s="5" t="str">
        <f t="shared" si="18"/>
        <v>7th</v>
      </c>
      <c r="N58" s="5">
        <v>7</v>
      </c>
      <c r="O58" s="5">
        <f t="shared" si="19"/>
        <v>483</v>
      </c>
      <c r="P58" s="5"/>
      <c r="Q58" s="5"/>
    </row>
    <row r="59" spans="1:17" ht="12.75">
      <c r="A59" s="13" t="s">
        <v>285</v>
      </c>
      <c r="B59" s="12" t="s">
        <v>74</v>
      </c>
      <c r="C59" s="5" t="s">
        <v>199</v>
      </c>
      <c r="D59" s="5" t="str">
        <f t="shared" si="16"/>
        <v>G&amp;ouml;d&amp;ouml;ll&amp;ouml;, HUN/WS</v>
      </c>
      <c r="E59" s="6">
        <v>38284</v>
      </c>
      <c r="F59" s="6">
        <v>38718</v>
      </c>
      <c r="G59" s="33">
        <f t="shared" si="8"/>
        <v>3871838284</v>
      </c>
      <c r="H59" s="5">
        <v>10</v>
      </c>
      <c r="I59" s="10" t="s">
        <v>200</v>
      </c>
      <c r="J59" s="7">
        <f t="shared" si="6"/>
        <v>10</v>
      </c>
      <c r="K59" s="7" t="str">
        <f t="shared" si="17"/>
        <v>Cadet</v>
      </c>
      <c r="L59" s="10" t="str">
        <f t="shared" si="11"/>
        <v>CADET</v>
      </c>
      <c r="M59" s="5" t="str">
        <f t="shared" si="18"/>
        <v>13th</v>
      </c>
      <c r="N59" s="5">
        <v>13</v>
      </c>
      <c r="O59" s="5">
        <f t="shared" si="19"/>
        <v>361</v>
      </c>
      <c r="P59" s="5"/>
      <c r="Q59" s="5"/>
    </row>
    <row r="60" spans="1:17" ht="12.75">
      <c r="A60" s="13" t="s">
        <v>286</v>
      </c>
      <c r="B60" s="12" t="s">
        <v>74</v>
      </c>
      <c r="C60" s="5" t="s">
        <v>199</v>
      </c>
      <c r="D60" s="5" t="str">
        <f aca="true" t="shared" si="20" ref="D60:D68">C60&amp;"/"&amp;B60</f>
        <v>G&amp;ouml;d&amp;ouml;ll&amp;ouml;, HUN/WS</v>
      </c>
      <c r="E60" s="6">
        <v>38284</v>
      </c>
      <c r="F60" s="6">
        <v>38718</v>
      </c>
      <c r="G60" s="33">
        <f t="shared" si="8"/>
        <v>3871838284</v>
      </c>
      <c r="H60" s="5">
        <v>0</v>
      </c>
      <c r="I60" s="10" t="s">
        <v>200</v>
      </c>
      <c r="J60" s="7">
        <f aca="true" t="shared" si="21" ref="J60:J67">HLOOKUP($I60,PointTableHeader,2)</f>
        <v>10</v>
      </c>
      <c r="K60" s="7" t="str">
        <f aca="true" t="shared" si="22" ref="K60:K68">IF(L60="JUNIOR","Jr",IF(OR(L60="CADET",L60="CDT-WLDS"),"Cadet","Sr"))</f>
        <v>Cadet</v>
      </c>
      <c r="L60" s="10" t="str">
        <f t="shared" si="11"/>
        <v>CADET</v>
      </c>
      <c r="M60" s="5" t="str">
        <f aca="true" t="shared" si="23" ref="M60:M68">IF(MOD(N60,1)&lt;&gt;0,"T-","")&amp;INT(N60)&amp;IF(AND(INT(N60)&gt;=11,INT(N60)&lt;14),"th",IF(MOD(INT(N60),10)=1,"st",IF(MOD(INT(N60),10)=2,"nd",IF(MOD(INT(N60),10)=3,"rd","th"))))</f>
        <v>28th</v>
      </c>
      <c r="N60" s="5">
        <v>28</v>
      </c>
      <c r="O60" s="5">
        <f aca="true" t="shared" si="24" ref="O60:O68">IF(OR(N60&gt;=65,ISNUMBER(N60)=FALSE),0,VLOOKUP(N60,PointTable,$J60,TRUE))*IF(P60&gt;0,P60,1)</f>
        <v>207</v>
      </c>
      <c r="P60" s="5"/>
      <c r="Q60" s="5"/>
    </row>
    <row r="61" spans="1:17" ht="12.75">
      <c r="A61" s="13" t="s">
        <v>294</v>
      </c>
      <c r="B61" s="12" t="s">
        <v>74</v>
      </c>
      <c r="C61" s="5" t="s">
        <v>199</v>
      </c>
      <c r="D61" s="5" t="str">
        <f t="shared" si="20"/>
        <v>G&amp;ouml;d&amp;ouml;ll&amp;ouml;, HUN/WS</v>
      </c>
      <c r="E61" s="6">
        <v>38284</v>
      </c>
      <c r="F61" s="6">
        <v>38718</v>
      </c>
      <c r="G61" s="33">
        <f t="shared" si="8"/>
        <v>3871838284</v>
      </c>
      <c r="H61" s="5">
        <v>10</v>
      </c>
      <c r="I61" s="10" t="s">
        <v>200</v>
      </c>
      <c r="J61" s="7">
        <f t="shared" si="21"/>
        <v>10</v>
      </c>
      <c r="K61" s="7" t="str">
        <f t="shared" si="22"/>
        <v>Cadet</v>
      </c>
      <c r="L61" s="10" t="str">
        <f t="shared" si="11"/>
        <v>CADET</v>
      </c>
      <c r="M61" s="5" t="str">
        <f t="shared" si="23"/>
        <v>6th</v>
      </c>
      <c r="N61" s="5">
        <v>6</v>
      </c>
      <c r="O61" s="5">
        <f t="shared" si="24"/>
        <v>487</v>
      </c>
      <c r="P61" s="5"/>
      <c r="Q61" s="5"/>
    </row>
    <row r="62" spans="1:17" ht="12.75">
      <c r="A62" s="13" t="s">
        <v>317</v>
      </c>
      <c r="B62" s="12" t="s">
        <v>12</v>
      </c>
      <c r="C62" s="5" t="s">
        <v>314</v>
      </c>
      <c r="D62" s="5" t="str">
        <f t="shared" si="20"/>
        <v>London, GBR (Sat)/MF</v>
      </c>
      <c r="E62" s="6">
        <v>38284</v>
      </c>
      <c r="F62" s="6">
        <v>38718</v>
      </c>
      <c r="G62" s="33">
        <f aca="true" t="shared" si="25" ref="G62:G93">F62*100000+E62</f>
        <v>3871838284</v>
      </c>
      <c r="H62" s="5">
        <v>1280</v>
      </c>
      <c r="I62" s="10" t="s">
        <v>203</v>
      </c>
      <c r="J62" s="7">
        <f t="shared" si="21"/>
        <v>13</v>
      </c>
      <c r="K62" s="7" t="str">
        <f t="shared" si="22"/>
        <v>Sr</v>
      </c>
      <c r="L62" s="10" t="str">
        <f t="shared" si="11"/>
        <v>SENIOR</v>
      </c>
      <c r="M62" s="5" t="str">
        <f t="shared" si="23"/>
        <v>25th</v>
      </c>
      <c r="N62" s="5">
        <v>25</v>
      </c>
      <c r="O62" s="5">
        <f t="shared" si="24"/>
        <v>39.2</v>
      </c>
      <c r="P62" s="5">
        <v>0.112</v>
      </c>
      <c r="Q62" s="5"/>
    </row>
    <row r="63" spans="1:17" ht="12.75">
      <c r="A63" s="13" t="s">
        <v>246</v>
      </c>
      <c r="B63" s="12" t="s">
        <v>14</v>
      </c>
      <c r="C63" s="5" t="s">
        <v>245</v>
      </c>
      <c r="D63" s="5" t="str">
        <f t="shared" si="20"/>
        <v>Samorin, SVK/WF</v>
      </c>
      <c r="E63" s="6">
        <v>38284</v>
      </c>
      <c r="F63" s="6">
        <v>38718</v>
      </c>
      <c r="G63" s="33">
        <f t="shared" si="25"/>
        <v>3871838284</v>
      </c>
      <c r="H63" s="5">
        <v>10</v>
      </c>
      <c r="I63" s="10" t="s">
        <v>200</v>
      </c>
      <c r="J63" s="7">
        <f t="shared" si="21"/>
        <v>10</v>
      </c>
      <c r="K63" s="7" t="str">
        <f t="shared" si="22"/>
        <v>Cadet</v>
      </c>
      <c r="L63" s="10" t="str">
        <f t="shared" si="11"/>
        <v>CADET</v>
      </c>
      <c r="M63" s="5" t="str">
        <f t="shared" si="23"/>
        <v>16th</v>
      </c>
      <c r="N63" s="5">
        <v>16</v>
      </c>
      <c r="O63" s="5">
        <f t="shared" si="24"/>
        <v>350</v>
      </c>
      <c r="P63" s="5"/>
      <c r="Q63" s="5"/>
    </row>
    <row r="64" spans="1:17" ht="12.75">
      <c r="A64" s="13" t="s">
        <v>305</v>
      </c>
      <c r="B64" s="12" t="s">
        <v>14</v>
      </c>
      <c r="C64" s="5" t="s">
        <v>245</v>
      </c>
      <c r="D64" s="5" t="str">
        <f t="shared" si="20"/>
        <v>Samorin, SVK/WF</v>
      </c>
      <c r="E64" s="6">
        <v>38284</v>
      </c>
      <c r="F64" s="6">
        <v>38718</v>
      </c>
      <c r="G64" s="33">
        <f t="shared" si="25"/>
        <v>3871838284</v>
      </c>
      <c r="H64" s="5">
        <v>10</v>
      </c>
      <c r="I64" s="10" t="s">
        <v>200</v>
      </c>
      <c r="J64" s="7">
        <f t="shared" si="21"/>
        <v>10</v>
      </c>
      <c r="K64" s="7" t="str">
        <f t="shared" si="22"/>
        <v>Cadet</v>
      </c>
      <c r="L64" s="10" t="str">
        <f t="shared" si="11"/>
        <v>CADET</v>
      </c>
      <c r="M64" s="5" t="str">
        <f t="shared" si="23"/>
        <v>24th</v>
      </c>
      <c r="N64" s="5">
        <v>24</v>
      </c>
      <c r="O64" s="5">
        <f t="shared" si="24"/>
        <v>221</v>
      </c>
      <c r="P64" s="5"/>
      <c r="Q64" s="5"/>
    </row>
    <row r="65" spans="1:17" ht="12.75">
      <c r="A65" s="13" t="s">
        <v>247</v>
      </c>
      <c r="B65" s="12" t="s">
        <v>14</v>
      </c>
      <c r="C65" s="5" t="s">
        <v>245</v>
      </c>
      <c r="D65" s="5" t="str">
        <f t="shared" si="20"/>
        <v>Samorin, SVK/WF</v>
      </c>
      <c r="E65" s="6">
        <v>38284</v>
      </c>
      <c r="F65" s="6">
        <v>38718</v>
      </c>
      <c r="G65" s="33">
        <f t="shared" si="25"/>
        <v>3871838284</v>
      </c>
      <c r="H65" s="5">
        <v>10</v>
      </c>
      <c r="I65" s="10" t="s">
        <v>200</v>
      </c>
      <c r="J65" s="7">
        <f t="shared" si="21"/>
        <v>10</v>
      </c>
      <c r="K65" s="7" t="str">
        <f t="shared" si="22"/>
        <v>Cadet</v>
      </c>
      <c r="L65" s="10" t="str">
        <f t="shared" si="11"/>
        <v>CADET</v>
      </c>
      <c r="M65" s="5" t="str">
        <f t="shared" si="23"/>
        <v>31st</v>
      </c>
      <c r="N65" s="5">
        <v>31</v>
      </c>
      <c r="O65" s="5">
        <f t="shared" si="24"/>
        <v>196</v>
      </c>
      <c r="P65" s="5"/>
      <c r="Q65" s="5"/>
    </row>
    <row r="66" spans="1:17" ht="12.75">
      <c r="A66" s="13" t="s">
        <v>304</v>
      </c>
      <c r="B66" s="12" t="s">
        <v>14</v>
      </c>
      <c r="C66" s="5" t="s">
        <v>245</v>
      </c>
      <c r="D66" s="5" t="str">
        <f t="shared" si="20"/>
        <v>Samorin, SVK/WF</v>
      </c>
      <c r="E66" s="6">
        <v>38284</v>
      </c>
      <c r="F66" s="6">
        <v>38718</v>
      </c>
      <c r="G66" s="33">
        <f t="shared" si="25"/>
        <v>3871838284</v>
      </c>
      <c r="H66" s="5">
        <v>10</v>
      </c>
      <c r="I66" s="10" t="s">
        <v>200</v>
      </c>
      <c r="J66" s="7">
        <f t="shared" si="21"/>
        <v>10</v>
      </c>
      <c r="K66" s="7" t="str">
        <f t="shared" si="22"/>
        <v>Cadet</v>
      </c>
      <c r="L66" s="10" t="str">
        <f aca="true" t="shared" si="26" ref="L66:L97">IF(OR(I66="M",I66="N1"),"SENIOR",IF(OR(I66="L",I66="L1"),"JUNIOR",IF(I66="J","CDT-WLDS",IF(OR(I66="K1",I66="I"),"CADET",I66))))</f>
        <v>CADET</v>
      </c>
      <c r="M66" s="5" t="str">
        <f t="shared" si="23"/>
        <v>13th</v>
      </c>
      <c r="N66" s="5">
        <v>13</v>
      </c>
      <c r="O66" s="5">
        <f t="shared" si="24"/>
        <v>361</v>
      </c>
      <c r="P66" s="5"/>
      <c r="Q66" s="5"/>
    </row>
    <row r="67" spans="1:17" ht="12.75">
      <c r="A67" s="13" t="s">
        <v>156</v>
      </c>
      <c r="B67" s="12" t="s">
        <v>14</v>
      </c>
      <c r="C67" s="5" t="s">
        <v>245</v>
      </c>
      <c r="D67" s="5" t="str">
        <f t="shared" si="20"/>
        <v>Samorin, SVK/WF</v>
      </c>
      <c r="E67" s="6">
        <v>38284</v>
      </c>
      <c r="F67" s="6">
        <v>38718</v>
      </c>
      <c r="G67" s="33">
        <f t="shared" si="25"/>
        <v>3871838284</v>
      </c>
      <c r="H67" s="5">
        <v>10</v>
      </c>
      <c r="I67" s="10" t="s">
        <v>200</v>
      </c>
      <c r="J67" s="7">
        <f t="shared" si="21"/>
        <v>10</v>
      </c>
      <c r="K67" s="7" t="str">
        <f t="shared" si="22"/>
        <v>Cadet</v>
      </c>
      <c r="L67" s="10" t="str">
        <f t="shared" si="26"/>
        <v>CADET</v>
      </c>
      <c r="M67" s="5" t="str">
        <f t="shared" si="23"/>
        <v>9th</v>
      </c>
      <c r="N67" s="5">
        <v>9</v>
      </c>
      <c r="O67" s="5">
        <f t="shared" si="24"/>
        <v>375</v>
      </c>
      <c r="P67" s="5"/>
      <c r="Q67" s="5"/>
    </row>
    <row r="68" spans="1:17" ht="12.75">
      <c r="A68" s="13" t="s">
        <v>180</v>
      </c>
      <c r="B68" s="12" t="s">
        <v>16</v>
      </c>
      <c r="C68" s="5" t="s">
        <v>257</v>
      </c>
      <c r="D68" s="5" t="str">
        <f t="shared" si="20"/>
        <v>Oslo, NOR (Sat)/ME</v>
      </c>
      <c r="E68" s="6">
        <v>38304</v>
      </c>
      <c r="F68" s="6">
        <v>38718</v>
      </c>
      <c r="G68" s="33">
        <f t="shared" si="25"/>
        <v>3871838304</v>
      </c>
      <c r="H68" s="5">
        <v>1280</v>
      </c>
      <c r="I68" s="10" t="s">
        <v>203</v>
      </c>
      <c r="J68" s="7">
        <f t="shared" si="6"/>
        <v>13</v>
      </c>
      <c r="K68" s="7" t="str">
        <f t="shared" si="22"/>
        <v>Sr</v>
      </c>
      <c r="L68" s="10" t="str">
        <f t="shared" si="26"/>
        <v>SENIOR</v>
      </c>
      <c r="M68" s="5" t="str">
        <f t="shared" si="23"/>
        <v>32nd</v>
      </c>
      <c r="N68" s="5">
        <v>32</v>
      </c>
      <c r="O68" s="5">
        <f t="shared" si="24"/>
        <v>64.72200000000001</v>
      </c>
      <c r="P68" s="5">
        <v>0.201</v>
      </c>
      <c r="Q68" s="5"/>
    </row>
    <row r="69" spans="1:17" ht="12.75">
      <c r="A69" s="13" t="s">
        <v>156</v>
      </c>
      <c r="B69" s="12" t="s">
        <v>14</v>
      </c>
      <c r="C69" s="5" t="s">
        <v>307</v>
      </c>
      <c r="D69" s="5" t="str">
        <f aca="true" t="shared" si="27" ref="D69:D100">C69&amp;"/"&amp;B69</f>
        <v>Bochum, GER/WF</v>
      </c>
      <c r="E69" s="6">
        <v>38305</v>
      </c>
      <c r="F69" s="6">
        <v>38718</v>
      </c>
      <c r="G69" s="33">
        <f t="shared" si="25"/>
        <v>3871838305</v>
      </c>
      <c r="H69" s="5">
        <v>170</v>
      </c>
      <c r="I69" s="10" t="s">
        <v>198</v>
      </c>
      <c r="J69" s="7">
        <f t="shared" si="6"/>
        <v>12</v>
      </c>
      <c r="K69" s="7" t="str">
        <f aca="true" t="shared" si="28" ref="K69:K100">IF(L69="JUNIOR","Jr",IF(OR(L69="CADET",L69="CDT-WLDS"),"Cadet","Sr"))</f>
        <v>Jr</v>
      </c>
      <c r="L69" s="10" t="str">
        <f t="shared" si="26"/>
        <v>JUNIOR</v>
      </c>
      <c r="M69" s="5" t="str">
        <f aca="true" t="shared" si="29" ref="M69:M100">IF(MOD(N69,1)&lt;&gt;0,"T-","")&amp;INT(N69)&amp;IF(AND(INT(N69)&gt;=11,INT(N69)&lt;14),"th",IF(MOD(INT(N69),10)=1,"st",IF(MOD(INT(N69),10)=2,"nd",IF(MOD(INT(N69),10)=3,"rd","th"))))</f>
        <v>17th</v>
      </c>
      <c r="N69" s="5">
        <v>17</v>
      </c>
      <c r="O69" s="5">
        <f aca="true" t="shared" si="30" ref="O69:O100">IF(OR(N69&gt;=65,ISNUMBER(N69)=FALSE),0,VLOOKUP(N69,PointTable,$J69,TRUE))*IF(P69&gt;0,P69,1)</f>
        <v>384.3</v>
      </c>
      <c r="P69" s="5">
        <v>1.83</v>
      </c>
      <c r="Q69" s="5"/>
    </row>
    <row r="70" spans="1:17" ht="12.75">
      <c r="A70" s="13" t="s">
        <v>226</v>
      </c>
      <c r="B70" s="12" t="s">
        <v>11</v>
      </c>
      <c r="C70" s="5" t="s">
        <v>313</v>
      </c>
      <c r="D70" s="5" t="str">
        <f t="shared" si="27"/>
        <v>Damigny, FRA (B)/MS</v>
      </c>
      <c r="E70" s="6">
        <v>38305</v>
      </c>
      <c r="F70" s="6">
        <v>38718</v>
      </c>
      <c r="G70" s="33">
        <f t="shared" si="25"/>
        <v>3871838305</v>
      </c>
      <c r="H70" s="5">
        <v>1280</v>
      </c>
      <c r="I70" s="10" t="s">
        <v>203</v>
      </c>
      <c r="J70" s="7">
        <f t="shared" si="6"/>
        <v>13</v>
      </c>
      <c r="K70" s="7" t="str">
        <f t="shared" si="28"/>
        <v>Sr</v>
      </c>
      <c r="L70" s="10" t="str">
        <f t="shared" si="26"/>
        <v>SENIOR</v>
      </c>
      <c r="M70" s="5" t="str">
        <f t="shared" si="29"/>
        <v>22nd</v>
      </c>
      <c r="N70" s="5">
        <v>22</v>
      </c>
      <c r="O70" s="5">
        <f t="shared" si="30"/>
        <v>60.06</v>
      </c>
      <c r="P70" s="5">
        <v>0.154</v>
      </c>
      <c r="Q70" s="5"/>
    </row>
    <row r="71" spans="1:17" ht="12.75">
      <c r="A71" s="13" t="s">
        <v>309</v>
      </c>
      <c r="B71" s="12" t="s">
        <v>15</v>
      </c>
      <c r="C71" s="5" t="s">
        <v>128</v>
      </c>
      <c r="D71" s="5" t="str">
        <f t="shared" si="27"/>
        <v>Heidenheim, GER/WE</v>
      </c>
      <c r="E71" s="6">
        <v>38305</v>
      </c>
      <c r="F71" s="6">
        <v>38718</v>
      </c>
      <c r="G71" s="33">
        <f t="shared" si="25"/>
        <v>3871838305</v>
      </c>
      <c r="H71" s="5">
        <v>10</v>
      </c>
      <c r="I71" s="10" t="s">
        <v>200</v>
      </c>
      <c r="J71" s="7">
        <f t="shared" si="6"/>
        <v>10</v>
      </c>
      <c r="K71" s="7" t="str">
        <f t="shared" si="28"/>
        <v>Cadet</v>
      </c>
      <c r="L71" s="10" t="str">
        <f t="shared" si="26"/>
        <v>CADET</v>
      </c>
      <c r="M71" s="5" t="str">
        <f t="shared" si="29"/>
        <v>8th</v>
      </c>
      <c r="N71" s="5">
        <v>8</v>
      </c>
      <c r="O71" s="5">
        <f t="shared" si="30"/>
        <v>480</v>
      </c>
      <c r="P71" s="5"/>
      <c r="Q71" s="5"/>
    </row>
    <row r="72" spans="1:17" ht="12.75">
      <c r="A72" s="13" t="s">
        <v>249</v>
      </c>
      <c r="B72" s="12" t="s">
        <v>15</v>
      </c>
      <c r="C72" s="5" t="s">
        <v>128</v>
      </c>
      <c r="D72" s="5" t="str">
        <f t="shared" si="27"/>
        <v>Heidenheim, GER/WE</v>
      </c>
      <c r="E72" s="6">
        <v>38305</v>
      </c>
      <c r="F72" s="6">
        <v>38718</v>
      </c>
      <c r="G72" s="33">
        <f t="shared" si="25"/>
        <v>3871838305</v>
      </c>
      <c r="H72" s="5">
        <v>10</v>
      </c>
      <c r="I72" s="10" t="s">
        <v>200</v>
      </c>
      <c r="J72" s="7">
        <f t="shared" si="6"/>
        <v>10</v>
      </c>
      <c r="K72" s="7" t="str">
        <f t="shared" si="28"/>
        <v>Cadet</v>
      </c>
      <c r="L72" s="10" t="str">
        <f t="shared" si="26"/>
        <v>CADET</v>
      </c>
      <c r="M72" s="5" t="str">
        <f t="shared" si="29"/>
        <v>25th</v>
      </c>
      <c r="N72" s="5">
        <v>25</v>
      </c>
      <c r="O72" s="5">
        <f t="shared" si="30"/>
        <v>217</v>
      </c>
      <c r="P72" s="5"/>
      <c r="Q72" s="5"/>
    </row>
    <row r="73" spans="1:17" ht="12.75">
      <c r="A73" s="13" t="s">
        <v>263</v>
      </c>
      <c r="B73" s="12" t="s">
        <v>15</v>
      </c>
      <c r="C73" s="5" t="s">
        <v>128</v>
      </c>
      <c r="D73" s="5" t="str">
        <f t="shared" si="27"/>
        <v>Heidenheim, GER/WE</v>
      </c>
      <c r="E73" s="6">
        <v>38305</v>
      </c>
      <c r="F73" s="6">
        <v>38718</v>
      </c>
      <c r="G73" s="33">
        <f t="shared" si="25"/>
        <v>3871838305</v>
      </c>
      <c r="H73" s="5">
        <v>10</v>
      </c>
      <c r="I73" s="10" t="s">
        <v>200</v>
      </c>
      <c r="J73" s="7">
        <f t="shared" si="6"/>
        <v>10</v>
      </c>
      <c r="K73" s="7" t="str">
        <f t="shared" si="28"/>
        <v>Cadet</v>
      </c>
      <c r="L73" s="10" t="str">
        <f t="shared" si="26"/>
        <v>CADET</v>
      </c>
      <c r="M73" s="5" t="str">
        <f t="shared" si="29"/>
        <v>9th</v>
      </c>
      <c r="N73" s="5">
        <v>9</v>
      </c>
      <c r="O73" s="5">
        <f t="shared" si="30"/>
        <v>375</v>
      </c>
      <c r="P73" s="5"/>
      <c r="Q73" s="5"/>
    </row>
    <row r="74" spans="1:17" ht="12.75">
      <c r="A74" s="13" t="s">
        <v>292</v>
      </c>
      <c r="B74" s="12" t="s">
        <v>15</v>
      </c>
      <c r="C74" s="5" t="s">
        <v>128</v>
      </c>
      <c r="D74" s="5" t="str">
        <f t="shared" si="27"/>
        <v>Heidenheim, GER/WE</v>
      </c>
      <c r="E74" s="6">
        <v>38305</v>
      </c>
      <c r="F74" s="6">
        <v>38718</v>
      </c>
      <c r="G74" s="33">
        <f t="shared" si="25"/>
        <v>3871838305</v>
      </c>
      <c r="H74" s="5">
        <v>10</v>
      </c>
      <c r="I74" s="10" t="s">
        <v>200</v>
      </c>
      <c r="J74" s="7">
        <f t="shared" si="6"/>
        <v>10</v>
      </c>
      <c r="K74" s="7" t="str">
        <f t="shared" si="28"/>
        <v>Cadet</v>
      </c>
      <c r="L74" s="10" t="str">
        <f t="shared" si="26"/>
        <v>CADET</v>
      </c>
      <c r="M74" s="5" t="str">
        <f t="shared" si="29"/>
        <v>2nd</v>
      </c>
      <c r="N74" s="5">
        <v>2</v>
      </c>
      <c r="O74" s="5">
        <f t="shared" si="30"/>
        <v>644</v>
      </c>
      <c r="P74" s="5"/>
      <c r="Q74" s="5"/>
    </row>
    <row r="75" spans="1:17" ht="12.75">
      <c r="A75" s="13" t="s">
        <v>262</v>
      </c>
      <c r="B75" s="12" t="s">
        <v>15</v>
      </c>
      <c r="C75" s="5" t="s">
        <v>128</v>
      </c>
      <c r="D75" s="5" t="str">
        <f t="shared" si="27"/>
        <v>Heidenheim, GER/WE</v>
      </c>
      <c r="E75" s="6">
        <v>38305</v>
      </c>
      <c r="F75" s="6">
        <v>38718</v>
      </c>
      <c r="G75" s="33">
        <f t="shared" si="25"/>
        <v>3871838305</v>
      </c>
      <c r="H75" s="5">
        <v>10</v>
      </c>
      <c r="I75" s="10" t="s">
        <v>200</v>
      </c>
      <c r="J75" s="7">
        <f t="shared" si="6"/>
        <v>10</v>
      </c>
      <c r="K75" s="7" t="str">
        <f t="shared" si="28"/>
        <v>Cadet</v>
      </c>
      <c r="L75" s="10" t="str">
        <f t="shared" si="26"/>
        <v>CADET</v>
      </c>
      <c r="M75" s="5" t="str">
        <f t="shared" si="29"/>
        <v>16th</v>
      </c>
      <c r="N75" s="5">
        <v>16</v>
      </c>
      <c r="O75" s="5">
        <f t="shared" si="30"/>
        <v>350</v>
      </c>
      <c r="P75" s="5"/>
      <c r="Q75" s="5"/>
    </row>
    <row r="76" spans="1:17" ht="12.75">
      <c r="A76" s="13" t="s">
        <v>261</v>
      </c>
      <c r="B76" s="12" t="s">
        <v>74</v>
      </c>
      <c r="C76" s="5" t="s">
        <v>253</v>
      </c>
      <c r="D76" s="5" t="str">
        <f t="shared" si="27"/>
        <v>Ariccia, ITA/WS</v>
      </c>
      <c r="E76" s="6">
        <v>38311</v>
      </c>
      <c r="F76" s="6">
        <v>38718</v>
      </c>
      <c r="G76" s="33">
        <f t="shared" si="25"/>
        <v>3871838311</v>
      </c>
      <c r="H76" s="5">
        <v>170</v>
      </c>
      <c r="I76" s="10" t="s">
        <v>198</v>
      </c>
      <c r="J76" s="7">
        <f t="shared" si="6"/>
        <v>12</v>
      </c>
      <c r="K76" s="7" t="str">
        <f t="shared" si="28"/>
        <v>Jr</v>
      </c>
      <c r="L76" s="10" t="str">
        <f t="shared" si="26"/>
        <v>JUNIOR</v>
      </c>
      <c r="M76" s="5" t="str">
        <f t="shared" si="29"/>
        <v>26th</v>
      </c>
      <c r="N76" s="5">
        <v>26</v>
      </c>
      <c r="O76" s="5">
        <f t="shared" si="30"/>
        <v>325.191</v>
      </c>
      <c r="P76" s="5">
        <v>1.777</v>
      </c>
      <c r="Q76" s="5"/>
    </row>
    <row r="77" spans="1:17" ht="12.75">
      <c r="A77" s="13" t="s">
        <v>139</v>
      </c>
      <c r="B77" s="12" t="s">
        <v>74</v>
      </c>
      <c r="C77" s="5" t="s">
        <v>253</v>
      </c>
      <c r="D77" s="5" t="str">
        <f t="shared" si="27"/>
        <v>Ariccia, ITA/WS</v>
      </c>
      <c r="E77" s="6">
        <v>38311</v>
      </c>
      <c r="F77" s="6">
        <v>38718</v>
      </c>
      <c r="G77" s="33">
        <f t="shared" si="25"/>
        <v>3871838311</v>
      </c>
      <c r="H77" s="5">
        <v>170</v>
      </c>
      <c r="I77" s="10" t="s">
        <v>198</v>
      </c>
      <c r="J77" s="7">
        <f t="shared" si="6"/>
        <v>12</v>
      </c>
      <c r="K77" s="7" t="str">
        <f t="shared" si="28"/>
        <v>Jr</v>
      </c>
      <c r="L77" s="10" t="str">
        <f t="shared" si="26"/>
        <v>JUNIOR</v>
      </c>
      <c r="M77" s="5" t="str">
        <f t="shared" si="29"/>
        <v>16th</v>
      </c>
      <c r="N77" s="5">
        <v>16</v>
      </c>
      <c r="O77" s="5">
        <f t="shared" si="30"/>
        <v>533.1</v>
      </c>
      <c r="P77" s="5">
        <v>1.777</v>
      </c>
      <c r="Q77" s="5"/>
    </row>
    <row r="78" spans="1:17" ht="12.75">
      <c r="A78" s="13" t="s">
        <v>303</v>
      </c>
      <c r="B78" s="12" t="s">
        <v>74</v>
      </c>
      <c r="C78" s="5" t="s">
        <v>253</v>
      </c>
      <c r="D78" s="5" t="str">
        <f t="shared" si="27"/>
        <v>Ariccia, ITA/WS</v>
      </c>
      <c r="E78" s="6">
        <v>38311</v>
      </c>
      <c r="F78" s="6">
        <v>38718</v>
      </c>
      <c r="G78" s="33">
        <f t="shared" si="25"/>
        <v>3871838311</v>
      </c>
      <c r="H78" s="5">
        <v>170</v>
      </c>
      <c r="I78" s="10" t="s">
        <v>198</v>
      </c>
      <c r="J78" s="7">
        <f>HLOOKUP($I78,PointTableHeader,2)</f>
        <v>12</v>
      </c>
      <c r="K78" s="7" t="str">
        <f t="shared" si="28"/>
        <v>Jr</v>
      </c>
      <c r="L78" s="10" t="str">
        <f t="shared" si="26"/>
        <v>JUNIOR</v>
      </c>
      <c r="M78" s="5" t="str">
        <f t="shared" si="29"/>
        <v>11th</v>
      </c>
      <c r="N78" s="5">
        <v>11</v>
      </c>
      <c r="O78" s="5">
        <f t="shared" si="30"/>
        <v>559.755</v>
      </c>
      <c r="P78" s="5">
        <v>1.777</v>
      </c>
      <c r="Q78" s="5"/>
    </row>
    <row r="79" spans="1:17" ht="12.75">
      <c r="A79" s="13" t="s">
        <v>241</v>
      </c>
      <c r="B79" s="12" t="s">
        <v>74</v>
      </c>
      <c r="C79" s="5" t="s">
        <v>253</v>
      </c>
      <c r="D79" s="5" t="str">
        <f t="shared" si="27"/>
        <v>Ariccia, ITA/WS</v>
      </c>
      <c r="E79" s="6">
        <v>38311</v>
      </c>
      <c r="F79" s="6">
        <v>38718</v>
      </c>
      <c r="G79" s="33">
        <f t="shared" si="25"/>
        <v>3871838311</v>
      </c>
      <c r="H79" s="5">
        <v>170</v>
      </c>
      <c r="I79" s="10" t="s">
        <v>198</v>
      </c>
      <c r="J79" s="7">
        <f t="shared" si="6"/>
        <v>12</v>
      </c>
      <c r="K79" s="7" t="str">
        <f t="shared" si="28"/>
        <v>Jr</v>
      </c>
      <c r="L79" s="10" t="str">
        <f t="shared" si="26"/>
        <v>JUNIOR</v>
      </c>
      <c r="M79" s="5" t="str">
        <f t="shared" si="29"/>
        <v>19th</v>
      </c>
      <c r="N79" s="5">
        <v>19</v>
      </c>
      <c r="O79" s="5">
        <f t="shared" si="30"/>
        <v>362.508</v>
      </c>
      <c r="P79" s="5">
        <v>1.777</v>
      </c>
      <c r="Q79" s="5"/>
    </row>
    <row r="80" spans="1:17" ht="12.75">
      <c r="A80" s="13" t="s">
        <v>308</v>
      </c>
      <c r="B80" s="12" t="s">
        <v>74</v>
      </c>
      <c r="C80" s="5" t="s">
        <v>253</v>
      </c>
      <c r="D80" s="5" t="str">
        <f t="shared" si="27"/>
        <v>Ariccia, ITA/WS</v>
      </c>
      <c r="E80" s="6">
        <v>38311</v>
      </c>
      <c r="F80" s="6">
        <v>38718</v>
      </c>
      <c r="G80" s="33">
        <f t="shared" si="25"/>
        <v>3871838311</v>
      </c>
      <c r="H80" s="5">
        <v>170</v>
      </c>
      <c r="I80" s="10" t="s">
        <v>198</v>
      </c>
      <c r="J80" s="7">
        <f t="shared" si="6"/>
        <v>12</v>
      </c>
      <c r="K80" s="7" t="str">
        <f t="shared" si="28"/>
        <v>Jr</v>
      </c>
      <c r="L80" s="10" t="str">
        <f t="shared" si="26"/>
        <v>JUNIOR</v>
      </c>
      <c r="M80" s="5" t="str">
        <f t="shared" si="29"/>
        <v>14th</v>
      </c>
      <c r="N80" s="5">
        <v>14</v>
      </c>
      <c r="O80" s="5">
        <f t="shared" si="30"/>
        <v>543.762</v>
      </c>
      <c r="P80" s="5">
        <v>1.777</v>
      </c>
      <c r="Q80" s="5"/>
    </row>
    <row r="81" spans="1:17" ht="12.75">
      <c r="A81" s="13" t="s">
        <v>161</v>
      </c>
      <c r="B81" s="12" t="s">
        <v>74</v>
      </c>
      <c r="C81" s="5" t="s">
        <v>253</v>
      </c>
      <c r="D81" s="5" t="str">
        <f t="shared" si="27"/>
        <v>Ariccia, ITA/WS</v>
      </c>
      <c r="E81" s="6">
        <v>38311</v>
      </c>
      <c r="F81" s="6">
        <v>38718</v>
      </c>
      <c r="G81" s="33">
        <f t="shared" si="25"/>
        <v>3871838311</v>
      </c>
      <c r="H81" s="5">
        <v>170</v>
      </c>
      <c r="I81" s="10" t="s">
        <v>198</v>
      </c>
      <c r="J81" s="7">
        <f t="shared" si="6"/>
        <v>12</v>
      </c>
      <c r="K81" s="7" t="str">
        <f t="shared" si="28"/>
        <v>Jr</v>
      </c>
      <c r="L81" s="10" t="str">
        <f t="shared" si="26"/>
        <v>JUNIOR</v>
      </c>
      <c r="M81" s="5" t="str">
        <f t="shared" si="29"/>
        <v>10th</v>
      </c>
      <c r="N81" s="5">
        <v>10</v>
      </c>
      <c r="O81" s="5">
        <f t="shared" si="30"/>
        <v>565.086</v>
      </c>
      <c r="P81" s="5">
        <v>1.777</v>
      </c>
      <c r="Q81" s="5"/>
    </row>
    <row r="82" spans="1:17" ht="12.75">
      <c r="A82" s="13" t="s">
        <v>239</v>
      </c>
      <c r="B82" s="12" t="s">
        <v>74</v>
      </c>
      <c r="C82" s="5" t="s">
        <v>253</v>
      </c>
      <c r="D82" s="5" t="str">
        <f t="shared" si="27"/>
        <v>Ariccia, ITA/WS</v>
      </c>
      <c r="E82" s="6">
        <v>38311</v>
      </c>
      <c r="F82" s="6">
        <v>38718</v>
      </c>
      <c r="G82" s="33">
        <f t="shared" si="25"/>
        <v>3871838311</v>
      </c>
      <c r="H82" s="5">
        <v>170</v>
      </c>
      <c r="I82" s="10" t="s">
        <v>198</v>
      </c>
      <c r="J82" s="7">
        <f t="shared" si="6"/>
        <v>12</v>
      </c>
      <c r="K82" s="7" t="str">
        <f t="shared" si="28"/>
        <v>Jr</v>
      </c>
      <c r="L82" s="10" t="str">
        <f t="shared" si="26"/>
        <v>JUNIOR</v>
      </c>
      <c r="M82" s="5" t="str">
        <f t="shared" si="29"/>
        <v>1st</v>
      </c>
      <c r="N82" s="5">
        <v>1</v>
      </c>
      <c r="O82" s="5">
        <f t="shared" si="30"/>
        <v>1066.2</v>
      </c>
      <c r="P82" s="5">
        <v>1.777</v>
      </c>
      <c r="Q82" s="5"/>
    </row>
    <row r="83" spans="1:17" ht="12.75">
      <c r="A83" s="13" t="s">
        <v>236</v>
      </c>
      <c r="B83" s="12" t="s">
        <v>74</v>
      </c>
      <c r="C83" s="5" t="s">
        <v>253</v>
      </c>
      <c r="D83" s="5" t="str">
        <f t="shared" si="27"/>
        <v>Ariccia, ITA/WS</v>
      </c>
      <c r="E83" s="6">
        <v>38311</v>
      </c>
      <c r="F83" s="6">
        <v>38718</v>
      </c>
      <c r="G83" s="33">
        <f t="shared" si="25"/>
        <v>3871838311</v>
      </c>
      <c r="H83" s="5">
        <v>170</v>
      </c>
      <c r="I83" s="10" t="s">
        <v>198</v>
      </c>
      <c r="J83" s="7">
        <f t="shared" si="6"/>
        <v>12</v>
      </c>
      <c r="K83" s="7" t="str">
        <f t="shared" si="28"/>
        <v>Jr</v>
      </c>
      <c r="L83" s="10" t="str">
        <f t="shared" si="26"/>
        <v>JUNIOR</v>
      </c>
      <c r="M83" s="5" t="str">
        <f t="shared" si="29"/>
        <v>3rd</v>
      </c>
      <c r="N83" s="5">
        <v>3</v>
      </c>
      <c r="O83" s="5">
        <f t="shared" si="30"/>
        <v>906.27</v>
      </c>
      <c r="P83" s="5">
        <v>1.777</v>
      </c>
      <c r="Q83" s="5"/>
    </row>
    <row r="84" spans="1:17" ht="12.75">
      <c r="A84" s="13" t="s">
        <v>84</v>
      </c>
      <c r="B84" s="12" t="s">
        <v>74</v>
      </c>
      <c r="C84" s="5" t="s">
        <v>253</v>
      </c>
      <c r="D84" s="5" t="str">
        <f t="shared" si="27"/>
        <v>Ariccia, ITA/WS</v>
      </c>
      <c r="E84" s="6">
        <v>38311</v>
      </c>
      <c r="F84" s="6">
        <v>38718</v>
      </c>
      <c r="G84" s="33">
        <f t="shared" si="25"/>
        <v>3871838311</v>
      </c>
      <c r="H84" s="5">
        <v>170</v>
      </c>
      <c r="I84" s="10" t="s">
        <v>198</v>
      </c>
      <c r="J84" s="7">
        <f t="shared" si="6"/>
        <v>12</v>
      </c>
      <c r="K84" s="7" t="str">
        <f t="shared" si="28"/>
        <v>Jr</v>
      </c>
      <c r="L84" s="10" t="str">
        <f t="shared" si="26"/>
        <v>JUNIOR</v>
      </c>
      <c r="M84" s="5" t="str">
        <f t="shared" si="29"/>
        <v>6th</v>
      </c>
      <c r="N84" s="5">
        <v>6</v>
      </c>
      <c r="O84" s="5">
        <f t="shared" si="30"/>
        <v>741.009</v>
      </c>
      <c r="P84" s="5">
        <v>1.777</v>
      </c>
      <c r="Q84" s="5"/>
    </row>
    <row r="85" spans="1:17" ht="12.75">
      <c r="A85" s="13" t="s">
        <v>244</v>
      </c>
      <c r="B85" s="12" t="s">
        <v>12</v>
      </c>
      <c r="C85" s="5" t="s">
        <v>130</v>
      </c>
      <c r="D85" s="5" t="str">
        <f t="shared" si="27"/>
        <v>Madrid, ESP/MF</v>
      </c>
      <c r="E85" s="6">
        <v>38311</v>
      </c>
      <c r="F85" s="6">
        <v>38718</v>
      </c>
      <c r="G85" s="33">
        <f t="shared" si="25"/>
        <v>3871838311</v>
      </c>
      <c r="H85" s="5">
        <v>170</v>
      </c>
      <c r="I85" s="10" t="s">
        <v>198</v>
      </c>
      <c r="J85" s="7">
        <f t="shared" si="6"/>
        <v>12</v>
      </c>
      <c r="K85" s="7" t="str">
        <f t="shared" si="28"/>
        <v>Jr</v>
      </c>
      <c r="L85" s="10" t="str">
        <f t="shared" si="26"/>
        <v>JUNIOR</v>
      </c>
      <c r="M85" s="5" t="str">
        <f t="shared" si="29"/>
        <v>22nd</v>
      </c>
      <c r="N85" s="5">
        <v>22</v>
      </c>
      <c r="O85" s="5">
        <f t="shared" si="30"/>
        <v>101.4</v>
      </c>
      <c r="P85" s="5">
        <v>0.52</v>
      </c>
      <c r="Q85" s="5"/>
    </row>
    <row r="86" spans="1:17" ht="12.75">
      <c r="A86" s="13" t="s">
        <v>212</v>
      </c>
      <c r="B86" s="12" t="s">
        <v>12</v>
      </c>
      <c r="C86" s="5" t="s">
        <v>130</v>
      </c>
      <c r="D86" s="5" t="str">
        <f t="shared" si="27"/>
        <v>Madrid, ESP/MF</v>
      </c>
      <c r="E86" s="6">
        <v>38311</v>
      </c>
      <c r="F86" s="6">
        <v>38718</v>
      </c>
      <c r="G86" s="33">
        <f t="shared" si="25"/>
        <v>3871838311</v>
      </c>
      <c r="H86" s="5">
        <v>170</v>
      </c>
      <c r="I86" s="10" t="s">
        <v>198</v>
      </c>
      <c r="J86" s="7">
        <f t="shared" si="6"/>
        <v>12</v>
      </c>
      <c r="K86" s="7" t="str">
        <f t="shared" si="28"/>
        <v>Jr</v>
      </c>
      <c r="L86" s="10" t="str">
        <f t="shared" si="26"/>
        <v>JUNIOR</v>
      </c>
      <c r="M86" s="5" t="str">
        <f t="shared" si="29"/>
        <v>3rd</v>
      </c>
      <c r="N86" s="5">
        <v>3</v>
      </c>
      <c r="O86" s="5">
        <f t="shared" si="30"/>
        <v>265.2</v>
      </c>
      <c r="P86" s="5">
        <v>0.52</v>
      </c>
      <c r="Q86" s="5"/>
    </row>
    <row r="87" spans="1:17" ht="12.75">
      <c r="A87" s="13" t="s">
        <v>252</v>
      </c>
      <c r="B87" s="12" t="s">
        <v>12</v>
      </c>
      <c r="C87" s="5" t="s">
        <v>130</v>
      </c>
      <c r="D87" s="5" t="str">
        <f t="shared" si="27"/>
        <v>Madrid, ESP/MF</v>
      </c>
      <c r="E87" s="6">
        <v>38311</v>
      </c>
      <c r="F87" s="6">
        <v>38718</v>
      </c>
      <c r="G87" s="33">
        <f t="shared" si="25"/>
        <v>3871838311</v>
      </c>
      <c r="H87" s="5">
        <v>170</v>
      </c>
      <c r="I87" s="10" t="s">
        <v>198</v>
      </c>
      <c r="J87" s="7">
        <f t="shared" si="6"/>
        <v>12</v>
      </c>
      <c r="K87" s="7" t="str">
        <f t="shared" si="28"/>
        <v>Jr</v>
      </c>
      <c r="L87" s="10" t="str">
        <f t="shared" si="26"/>
        <v>JUNIOR</v>
      </c>
      <c r="M87" s="5" t="str">
        <f t="shared" si="29"/>
        <v>2nd</v>
      </c>
      <c r="N87" s="5">
        <v>2</v>
      </c>
      <c r="O87" s="5">
        <f t="shared" si="30"/>
        <v>287.04</v>
      </c>
      <c r="P87" s="5">
        <v>0.52</v>
      </c>
      <c r="Q87" s="5"/>
    </row>
    <row r="88" spans="1:17" ht="12.75">
      <c r="A88" s="13" t="s">
        <v>311</v>
      </c>
      <c r="B88" s="12" t="s">
        <v>12</v>
      </c>
      <c r="C88" s="5" t="s">
        <v>130</v>
      </c>
      <c r="D88" s="5" t="str">
        <f t="shared" si="27"/>
        <v>Madrid, ESP/MF</v>
      </c>
      <c r="E88" s="6">
        <v>38311</v>
      </c>
      <c r="F88" s="6">
        <v>38718</v>
      </c>
      <c r="G88" s="33">
        <f t="shared" si="25"/>
        <v>3871838311</v>
      </c>
      <c r="H88" s="5">
        <v>170</v>
      </c>
      <c r="I88" s="10" t="s">
        <v>198</v>
      </c>
      <c r="J88" s="7">
        <f t="shared" si="6"/>
        <v>12</v>
      </c>
      <c r="K88" s="7" t="str">
        <f t="shared" si="28"/>
        <v>Jr</v>
      </c>
      <c r="L88" s="10" t="str">
        <f t="shared" si="26"/>
        <v>JUNIOR</v>
      </c>
      <c r="M88" s="5" t="str">
        <f t="shared" si="29"/>
        <v>26th</v>
      </c>
      <c r="N88" s="5">
        <v>26</v>
      </c>
      <c r="O88" s="5">
        <f t="shared" si="30"/>
        <v>95.16</v>
      </c>
      <c r="P88" s="5">
        <v>0.52</v>
      </c>
      <c r="Q88" s="5"/>
    </row>
    <row r="89" spans="1:17" ht="12.75">
      <c r="A89" s="13" t="s">
        <v>295</v>
      </c>
      <c r="B89" s="12" t="s">
        <v>12</v>
      </c>
      <c r="C89" s="5" t="s">
        <v>130</v>
      </c>
      <c r="D89" s="5" t="str">
        <f t="shared" si="27"/>
        <v>Madrid, ESP/MF</v>
      </c>
      <c r="E89" s="6">
        <v>38311</v>
      </c>
      <c r="F89" s="6">
        <v>38718</v>
      </c>
      <c r="G89" s="33">
        <f t="shared" si="25"/>
        <v>3871838311</v>
      </c>
      <c r="H89" s="5">
        <v>170</v>
      </c>
      <c r="I89" s="10" t="s">
        <v>198</v>
      </c>
      <c r="J89" s="7">
        <f t="shared" si="6"/>
        <v>12</v>
      </c>
      <c r="K89" s="7" t="str">
        <f t="shared" si="28"/>
        <v>Jr</v>
      </c>
      <c r="L89" s="10" t="str">
        <f t="shared" si="26"/>
        <v>JUNIOR</v>
      </c>
      <c r="M89" s="5" t="str">
        <f t="shared" si="29"/>
        <v>18th</v>
      </c>
      <c r="N89" s="5">
        <v>18</v>
      </c>
      <c r="O89" s="5">
        <f t="shared" si="30"/>
        <v>107.64</v>
      </c>
      <c r="P89" s="5">
        <v>0.52</v>
      </c>
      <c r="Q89" s="5"/>
    </row>
    <row r="90" spans="1:17" ht="12.75">
      <c r="A90" s="13" t="s">
        <v>267</v>
      </c>
      <c r="B90" s="12" t="s">
        <v>12</v>
      </c>
      <c r="C90" s="5" t="s">
        <v>130</v>
      </c>
      <c r="D90" s="5" t="str">
        <f t="shared" si="27"/>
        <v>Madrid, ESP/MF</v>
      </c>
      <c r="E90" s="6">
        <v>38311</v>
      </c>
      <c r="F90" s="6">
        <v>38718</v>
      </c>
      <c r="G90" s="33">
        <f t="shared" si="25"/>
        <v>3871838311</v>
      </c>
      <c r="H90" s="5">
        <v>170</v>
      </c>
      <c r="I90" s="10" t="s">
        <v>198</v>
      </c>
      <c r="J90" s="7">
        <f t="shared" si="6"/>
        <v>12</v>
      </c>
      <c r="K90" s="7" t="str">
        <f t="shared" si="28"/>
        <v>Jr</v>
      </c>
      <c r="L90" s="10" t="str">
        <f t="shared" si="26"/>
        <v>JUNIOR</v>
      </c>
      <c r="M90" s="5" t="str">
        <f t="shared" si="29"/>
        <v>14th</v>
      </c>
      <c r="N90" s="5">
        <v>14</v>
      </c>
      <c r="O90" s="5">
        <f t="shared" si="30"/>
        <v>159.12</v>
      </c>
      <c r="P90" s="5">
        <v>0.52</v>
      </c>
      <c r="Q90" s="5"/>
    </row>
    <row r="91" spans="1:17" ht="12.75">
      <c r="A91" s="13" t="s">
        <v>310</v>
      </c>
      <c r="B91" s="12" t="s">
        <v>12</v>
      </c>
      <c r="C91" s="5" t="s">
        <v>130</v>
      </c>
      <c r="D91" s="5" t="str">
        <f t="shared" si="27"/>
        <v>Madrid, ESP/MF</v>
      </c>
      <c r="E91" s="6">
        <v>38311</v>
      </c>
      <c r="F91" s="6">
        <v>38718</v>
      </c>
      <c r="G91" s="33">
        <f t="shared" si="25"/>
        <v>3871838311</v>
      </c>
      <c r="H91" s="5">
        <v>170</v>
      </c>
      <c r="I91" s="10" t="s">
        <v>198</v>
      </c>
      <c r="J91" s="7">
        <f t="shared" si="6"/>
        <v>12</v>
      </c>
      <c r="K91" s="7" t="str">
        <f t="shared" si="28"/>
        <v>Jr</v>
      </c>
      <c r="L91" s="10" t="str">
        <f t="shared" si="26"/>
        <v>JUNIOR</v>
      </c>
      <c r="M91" s="5" t="str">
        <f t="shared" si="29"/>
        <v>16th</v>
      </c>
      <c r="N91" s="5">
        <v>16</v>
      </c>
      <c r="O91" s="5">
        <f t="shared" si="30"/>
        <v>156</v>
      </c>
      <c r="P91" s="5">
        <v>0.52</v>
      </c>
      <c r="Q91" s="5"/>
    </row>
    <row r="92" spans="1:17" ht="12.75">
      <c r="A92" s="13" t="s">
        <v>268</v>
      </c>
      <c r="B92" s="12" t="s">
        <v>12</v>
      </c>
      <c r="C92" s="5" t="s">
        <v>130</v>
      </c>
      <c r="D92" s="5" t="str">
        <f t="shared" si="27"/>
        <v>Madrid, ESP/MF</v>
      </c>
      <c r="E92" s="6">
        <v>38311</v>
      </c>
      <c r="F92" s="6">
        <v>38718</v>
      </c>
      <c r="G92" s="33">
        <f t="shared" si="25"/>
        <v>3871838311</v>
      </c>
      <c r="H92" s="5">
        <v>170</v>
      </c>
      <c r="I92" s="10" t="s">
        <v>198</v>
      </c>
      <c r="J92" s="7">
        <f t="shared" si="6"/>
        <v>12</v>
      </c>
      <c r="K92" s="7" t="str">
        <f t="shared" si="28"/>
        <v>Jr</v>
      </c>
      <c r="L92" s="10" t="str">
        <f t="shared" si="26"/>
        <v>JUNIOR</v>
      </c>
      <c r="M92" s="5" t="str">
        <f t="shared" si="29"/>
        <v>32nd</v>
      </c>
      <c r="N92" s="5">
        <v>32</v>
      </c>
      <c r="O92" s="5">
        <f t="shared" si="30"/>
        <v>85.8</v>
      </c>
      <c r="P92" s="5">
        <v>0.52</v>
      </c>
      <c r="Q92" s="5"/>
    </row>
    <row r="93" spans="1:17" ht="12.75">
      <c r="A93" s="13" t="s">
        <v>269</v>
      </c>
      <c r="B93" s="12" t="s">
        <v>12</v>
      </c>
      <c r="C93" s="5" t="s">
        <v>130</v>
      </c>
      <c r="D93" s="5" t="str">
        <f t="shared" si="27"/>
        <v>Madrid, ESP/MF</v>
      </c>
      <c r="E93" s="6">
        <v>38311</v>
      </c>
      <c r="F93" s="6">
        <v>38718</v>
      </c>
      <c r="G93" s="33">
        <f t="shared" si="25"/>
        <v>3871838311</v>
      </c>
      <c r="H93" s="5">
        <v>170</v>
      </c>
      <c r="I93" s="10" t="s">
        <v>198</v>
      </c>
      <c r="J93" s="7">
        <f t="shared" si="6"/>
        <v>12</v>
      </c>
      <c r="K93" s="7" t="str">
        <f t="shared" si="28"/>
        <v>Jr</v>
      </c>
      <c r="L93" s="10" t="str">
        <f t="shared" si="26"/>
        <v>JUNIOR</v>
      </c>
      <c r="M93" s="5" t="str">
        <f t="shared" si="29"/>
        <v>25th</v>
      </c>
      <c r="N93" s="5">
        <v>25</v>
      </c>
      <c r="O93" s="5">
        <f t="shared" si="30"/>
        <v>96.72</v>
      </c>
      <c r="P93" s="5">
        <v>0.52</v>
      </c>
      <c r="Q93" s="5"/>
    </row>
    <row r="94" spans="1:17" ht="12.75">
      <c r="A94" s="13" t="s">
        <v>296</v>
      </c>
      <c r="B94" s="12" t="s">
        <v>12</v>
      </c>
      <c r="C94" s="5" t="s">
        <v>130</v>
      </c>
      <c r="D94" s="5" t="str">
        <f t="shared" si="27"/>
        <v>Madrid, ESP/MF</v>
      </c>
      <c r="E94" s="6">
        <v>38311</v>
      </c>
      <c r="F94" s="6">
        <v>38718</v>
      </c>
      <c r="G94" s="33">
        <f aca="true" t="shared" si="31" ref="G94:G125">F94*100000+E94</f>
        <v>3871838311</v>
      </c>
      <c r="H94" s="5">
        <v>170</v>
      </c>
      <c r="I94" s="10" t="s">
        <v>198</v>
      </c>
      <c r="J94" s="7">
        <f t="shared" si="6"/>
        <v>12</v>
      </c>
      <c r="K94" s="7" t="str">
        <f t="shared" si="28"/>
        <v>Jr</v>
      </c>
      <c r="L94" s="10" t="str">
        <f t="shared" si="26"/>
        <v>JUNIOR</v>
      </c>
      <c r="M94" s="5" t="str">
        <f t="shared" si="29"/>
        <v>23rd</v>
      </c>
      <c r="N94" s="5">
        <v>23</v>
      </c>
      <c r="O94" s="5">
        <f t="shared" si="30"/>
        <v>99.84</v>
      </c>
      <c r="P94" s="5">
        <v>0.52</v>
      </c>
      <c r="Q94" s="5"/>
    </row>
    <row r="95" spans="1:17" ht="12.75">
      <c r="A95" s="13" t="s">
        <v>297</v>
      </c>
      <c r="B95" s="12" t="s">
        <v>14</v>
      </c>
      <c r="C95" s="5" t="s">
        <v>69</v>
      </c>
      <c r="D95" s="5" t="str">
        <f t="shared" si="27"/>
        <v>Tauberbischofsheim, GER/WF</v>
      </c>
      <c r="E95" s="6">
        <v>38312</v>
      </c>
      <c r="F95" s="6">
        <v>38718</v>
      </c>
      <c r="G95" s="33">
        <f t="shared" si="31"/>
        <v>3871838312</v>
      </c>
      <c r="H95" s="5">
        <v>10</v>
      </c>
      <c r="I95" s="10" t="s">
        <v>200</v>
      </c>
      <c r="J95" s="7">
        <f t="shared" si="6"/>
        <v>10</v>
      </c>
      <c r="K95" s="7" t="str">
        <f t="shared" si="28"/>
        <v>Cadet</v>
      </c>
      <c r="L95" s="10" t="str">
        <f t="shared" si="26"/>
        <v>CADET</v>
      </c>
      <c r="M95" s="5" t="str">
        <f t="shared" si="29"/>
        <v>12th</v>
      </c>
      <c r="N95" s="5">
        <v>12</v>
      </c>
      <c r="O95" s="5">
        <f t="shared" si="30"/>
        <v>364</v>
      </c>
      <c r="P95" s="5"/>
      <c r="Q95" s="5"/>
    </row>
    <row r="96" spans="1:17" ht="12.75">
      <c r="A96" s="13" t="s">
        <v>247</v>
      </c>
      <c r="B96" s="12" t="s">
        <v>14</v>
      </c>
      <c r="C96" s="5" t="s">
        <v>69</v>
      </c>
      <c r="D96" s="5" t="str">
        <f t="shared" si="27"/>
        <v>Tauberbischofsheim, GER/WF</v>
      </c>
      <c r="E96" s="6">
        <v>38312</v>
      </c>
      <c r="F96" s="6">
        <v>38718</v>
      </c>
      <c r="G96" s="33">
        <f t="shared" si="31"/>
        <v>3871838312</v>
      </c>
      <c r="H96" s="5">
        <v>10</v>
      </c>
      <c r="I96" s="10" t="s">
        <v>200</v>
      </c>
      <c r="J96" s="7">
        <f t="shared" si="6"/>
        <v>10</v>
      </c>
      <c r="K96" s="7" t="str">
        <f t="shared" si="28"/>
        <v>Cadet</v>
      </c>
      <c r="L96" s="10" t="str">
        <f t="shared" si="26"/>
        <v>CADET</v>
      </c>
      <c r="M96" s="5" t="str">
        <f t="shared" si="29"/>
        <v>26th</v>
      </c>
      <c r="N96" s="5">
        <v>26</v>
      </c>
      <c r="O96" s="5">
        <f t="shared" si="30"/>
        <v>214</v>
      </c>
      <c r="P96" s="5"/>
      <c r="Q96" s="5"/>
    </row>
    <row r="97" spans="1:17" ht="12.75">
      <c r="A97" s="13" t="s">
        <v>272</v>
      </c>
      <c r="B97" s="12" t="s">
        <v>14</v>
      </c>
      <c r="C97" s="5" t="s">
        <v>69</v>
      </c>
      <c r="D97" s="5" t="str">
        <f t="shared" si="27"/>
        <v>Tauberbischofsheim, GER/WF</v>
      </c>
      <c r="E97" s="6">
        <v>38312</v>
      </c>
      <c r="F97" s="6">
        <v>38718</v>
      </c>
      <c r="G97" s="33">
        <f t="shared" si="31"/>
        <v>3871838312</v>
      </c>
      <c r="H97" s="5">
        <v>10</v>
      </c>
      <c r="I97" s="10" t="s">
        <v>200</v>
      </c>
      <c r="J97" s="7">
        <f t="shared" si="6"/>
        <v>10</v>
      </c>
      <c r="K97" s="7" t="str">
        <f t="shared" si="28"/>
        <v>Cadet</v>
      </c>
      <c r="L97" s="10" t="str">
        <f t="shared" si="26"/>
        <v>CADET</v>
      </c>
      <c r="M97" s="5" t="str">
        <f t="shared" si="29"/>
        <v>23rd</v>
      </c>
      <c r="N97" s="5">
        <v>23</v>
      </c>
      <c r="O97" s="5">
        <f t="shared" si="30"/>
        <v>224</v>
      </c>
      <c r="P97" s="5"/>
      <c r="Q97" s="5"/>
    </row>
    <row r="98" spans="1:17" ht="12.75">
      <c r="A98" s="13" t="s">
        <v>156</v>
      </c>
      <c r="B98" s="12" t="s">
        <v>14</v>
      </c>
      <c r="C98" s="5" t="s">
        <v>69</v>
      </c>
      <c r="D98" s="5" t="str">
        <f t="shared" si="27"/>
        <v>Tauberbischofsheim, GER/WF</v>
      </c>
      <c r="E98" s="6">
        <v>38312</v>
      </c>
      <c r="F98" s="6">
        <v>38718</v>
      </c>
      <c r="G98" s="33">
        <f t="shared" si="31"/>
        <v>3871838312</v>
      </c>
      <c r="H98" s="5">
        <v>10</v>
      </c>
      <c r="I98" s="10" t="s">
        <v>200</v>
      </c>
      <c r="J98" s="7">
        <f t="shared" si="6"/>
        <v>10</v>
      </c>
      <c r="K98" s="7" t="str">
        <f t="shared" si="28"/>
        <v>Cadet</v>
      </c>
      <c r="L98" s="10" t="str">
        <f aca="true" t="shared" si="32" ref="L98:L112">IF(OR(I98="M",I98="N1"),"SENIOR",IF(OR(I98="L",I98="L1"),"JUNIOR",IF(I98="J","CDT-WLDS",IF(OR(I98="K1",I98="I"),"CADET",I98))))</f>
        <v>CADET</v>
      </c>
      <c r="M98" s="5" t="str">
        <f t="shared" si="29"/>
        <v>5th</v>
      </c>
      <c r="N98" s="5">
        <v>5</v>
      </c>
      <c r="O98" s="5">
        <f t="shared" si="30"/>
        <v>490</v>
      </c>
      <c r="P98" s="5"/>
      <c r="Q98" s="5"/>
    </row>
    <row r="99" spans="1:17" ht="12.75">
      <c r="A99" s="13" t="s">
        <v>127</v>
      </c>
      <c r="B99" s="12" t="s">
        <v>14</v>
      </c>
      <c r="C99" s="5" t="s">
        <v>109</v>
      </c>
      <c r="D99" s="5" t="str">
        <f t="shared" si="27"/>
        <v>Jesi, ITA/WF</v>
      </c>
      <c r="E99" s="6">
        <v>38318</v>
      </c>
      <c r="F99" s="6">
        <v>38718</v>
      </c>
      <c r="G99" s="33">
        <f t="shared" si="31"/>
        <v>3871838318</v>
      </c>
      <c r="H99" s="5">
        <v>170</v>
      </c>
      <c r="I99" s="10" t="s">
        <v>198</v>
      </c>
      <c r="J99" s="7">
        <f t="shared" si="6"/>
        <v>12</v>
      </c>
      <c r="K99" s="7" t="str">
        <f t="shared" si="28"/>
        <v>Jr</v>
      </c>
      <c r="L99" s="10" t="str">
        <f t="shared" si="32"/>
        <v>JUNIOR</v>
      </c>
      <c r="M99" s="5" t="str">
        <f t="shared" si="29"/>
        <v>11th</v>
      </c>
      <c r="N99" s="5">
        <v>11</v>
      </c>
      <c r="O99" s="5">
        <f t="shared" si="30"/>
        <v>484.05000000000007</v>
      </c>
      <c r="P99" s="5">
        <v>1.5366666666666668</v>
      </c>
      <c r="Q99" s="5"/>
    </row>
    <row r="100" spans="1:17" ht="12.75">
      <c r="A100" s="13" t="s">
        <v>209</v>
      </c>
      <c r="B100" s="12" t="s">
        <v>14</v>
      </c>
      <c r="C100" s="5" t="s">
        <v>109</v>
      </c>
      <c r="D100" s="5" t="str">
        <f t="shared" si="27"/>
        <v>Jesi, ITA/WF</v>
      </c>
      <c r="E100" s="6">
        <v>38318</v>
      </c>
      <c r="F100" s="6">
        <v>38718</v>
      </c>
      <c r="G100" s="33">
        <f t="shared" si="31"/>
        <v>3871838318</v>
      </c>
      <c r="H100" s="5">
        <v>170</v>
      </c>
      <c r="I100" s="10" t="s">
        <v>198</v>
      </c>
      <c r="J100" s="7">
        <f t="shared" si="6"/>
        <v>12</v>
      </c>
      <c r="K100" s="7" t="str">
        <f t="shared" si="28"/>
        <v>Jr</v>
      </c>
      <c r="L100" s="10" t="str">
        <f t="shared" si="32"/>
        <v>JUNIOR</v>
      </c>
      <c r="M100" s="5" t="str">
        <f t="shared" si="29"/>
        <v>30th</v>
      </c>
      <c r="N100" s="5">
        <v>30</v>
      </c>
      <c r="O100" s="5">
        <f t="shared" si="30"/>
        <v>262.77000000000004</v>
      </c>
      <c r="P100" s="5">
        <v>1.5366666666666668</v>
      </c>
      <c r="Q100" s="5"/>
    </row>
    <row r="101" spans="1:17" ht="12.75">
      <c r="A101" s="13" t="s">
        <v>156</v>
      </c>
      <c r="B101" s="12" t="s">
        <v>14</v>
      </c>
      <c r="C101" s="5" t="s">
        <v>109</v>
      </c>
      <c r="D101" s="5" t="str">
        <f aca="true" t="shared" si="33" ref="D101:D122">C101&amp;"/"&amp;B101</f>
        <v>Jesi, ITA/WF</v>
      </c>
      <c r="E101" s="6">
        <v>38318</v>
      </c>
      <c r="F101" s="6">
        <v>38718</v>
      </c>
      <c r="G101" s="33">
        <f t="shared" si="31"/>
        <v>3871838318</v>
      </c>
      <c r="H101" s="5">
        <v>170</v>
      </c>
      <c r="I101" s="10" t="s">
        <v>198</v>
      </c>
      <c r="J101" s="7">
        <f t="shared" si="6"/>
        <v>12</v>
      </c>
      <c r="K101" s="7" t="str">
        <f aca="true" t="shared" si="34" ref="K101:K122">IF(L101="JUNIOR","Jr",IF(OR(L101="CADET",L101="CDT-WLDS"),"Cadet","Sr"))</f>
        <v>Jr</v>
      </c>
      <c r="L101" s="10" t="str">
        <f t="shared" si="32"/>
        <v>JUNIOR</v>
      </c>
      <c r="M101" s="5" t="str">
        <f aca="true" t="shared" si="35" ref="M101:M122">IF(MOD(N101,1)&lt;&gt;0,"T-","")&amp;INT(N101)&amp;IF(AND(INT(N101)&gt;=11,INT(N101)&lt;14),"th",IF(MOD(INT(N101),10)=1,"st",IF(MOD(INT(N101),10)=2,"nd",IF(MOD(INT(N101),10)=3,"rd","th"))))</f>
        <v>20th</v>
      </c>
      <c r="N101" s="5">
        <v>20</v>
      </c>
      <c r="O101" s="5">
        <f aca="true" t="shared" si="36" ref="O101:O122">IF(OR(N101&gt;=65,ISNUMBER(N101)=FALSE),0,VLOOKUP(N101,PointTable,$J101,TRUE))*IF(P101&gt;0,P101,1)</f>
        <v>308.87000000000006</v>
      </c>
      <c r="P101" s="5">
        <v>1.5366666666666668</v>
      </c>
      <c r="Q101" s="5"/>
    </row>
    <row r="102" spans="1:17" ht="12.75">
      <c r="A102" s="13" t="s">
        <v>252</v>
      </c>
      <c r="B102" s="12" t="s">
        <v>12</v>
      </c>
      <c r="C102" s="5" t="s">
        <v>306</v>
      </c>
      <c r="D102" s="5" t="str">
        <f t="shared" si="33"/>
        <v>Aix-en-Provence, FRA/MF</v>
      </c>
      <c r="E102" s="6">
        <v>38319</v>
      </c>
      <c r="F102" s="6">
        <v>38718</v>
      </c>
      <c r="G102" s="33">
        <f t="shared" si="31"/>
        <v>3871838319</v>
      </c>
      <c r="H102" s="5">
        <v>170</v>
      </c>
      <c r="I102" s="10" t="s">
        <v>198</v>
      </c>
      <c r="J102" s="7">
        <f t="shared" si="6"/>
        <v>12</v>
      </c>
      <c r="K102" s="7" t="str">
        <f t="shared" si="34"/>
        <v>Jr</v>
      </c>
      <c r="L102" s="10" t="str">
        <f t="shared" si="32"/>
        <v>JUNIOR</v>
      </c>
      <c r="M102" s="5" t="str">
        <f t="shared" si="35"/>
        <v>3rd</v>
      </c>
      <c r="N102" s="5">
        <v>3</v>
      </c>
      <c r="O102" s="5">
        <f t="shared" si="36"/>
        <v>952.17</v>
      </c>
      <c r="P102" s="5">
        <v>1.867</v>
      </c>
      <c r="Q102" s="5"/>
    </row>
    <row r="103" spans="1:17" ht="12.75">
      <c r="A103" s="13" t="s">
        <v>155</v>
      </c>
      <c r="B103" s="12" t="s">
        <v>16</v>
      </c>
      <c r="C103" s="5" t="s">
        <v>207</v>
      </c>
      <c r="D103" s="5" t="str">
        <f t="shared" si="33"/>
        <v>Catania, ITA/ME</v>
      </c>
      <c r="E103" s="6">
        <v>38319</v>
      </c>
      <c r="F103" s="6">
        <v>38718</v>
      </c>
      <c r="G103" s="33">
        <f t="shared" si="31"/>
        <v>3871838319</v>
      </c>
      <c r="H103" s="5">
        <v>170</v>
      </c>
      <c r="I103" s="10" t="s">
        <v>198</v>
      </c>
      <c r="J103" s="7">
        <f aca="true" t="shared" si="37" ref="J103:J110">HLOOKUP($I103,PointTableHeader,2)</f>
        <v>12</v>
      </c>
      <c r="K103" s="7" t="str">
        <f t="shared" si="34"/>
        <v>Jr</v>
      </c>
      <c r="L103" s="10" t="str">
        <f t="shared" si="32"/>
        <v>JUNIOR</v>
      </c>
      <c r="M103" s="5" t="str">
        <f t="shared" si="35"/>
        <v>11th</v>
      </c>
      <c r="N103" s="5">
        <v>11</v>
      </c>
      <c r="O103" s="5">
        <f t="shared" si="36"/>
        <v>298.20000000000005</v>
      </c>
      <c r="P103" s="5">
        <v>0.9466666666666668</v>
      </c>
      <c r="Q103" s="5"/>
    </row>
    <row r="104" spans="1:17" ht="12.75">
      <c r="A104" s="13" t="s">
        <v>315</v>
      </c>
      <c r="B104" s="12" t="s">
        <v>16</v>
      </c>
      <c r="C104" s="5" t="s">
        <v>207</v>
      </c>
      <c r="D104" s="5" t="str">
        <f t="shared" si="33"/>
        <v>Catania, ITA/ME</v>
      </c>
      <c r="E104" s="6">
        <v>38319</v>
      </c>
      <c r="F104" s="6">
        <v>38718</v>
      </c>
      <c r="G104" s="33">
        <f t="shared" si="31"/>
        <v>3871838319</v>
      </c>
      <c r="H104" s="5">
        <v>170</v>
      </c>
      <c r="I104" s="10" t="s">
        <v>198</v>
      </c>
      <c r="J104" s="7">
        <f t="shared" si="37"/>
        <v>12</v>
      </c>
      <c r="K104" s="7" t="str">
        <f t="shared" si="34"/>
        <v>Jr</v>
      </c>
      <c r="L104" s="10" t="str">
        <f t="shared" si="32"/>
        <v>JUNIOR</v>
      </c>
      <c r="M104" s="5" t="str">
        <f t="shared" si="35"/>
        <v>31st</v>
      </c>
      <c r="N104" s="5">
        <v>31</v>
      </c>
      <c r="O104" s="5">
        <f t="shared" si="36"/>
        <v>159.04000000000002</v>
      </c>
      <c r="P104" s="5">
        <v>0.9466666666666668</v>
      </c>
      <c r="Q104" s="5"/>
    </row>
    <row r="105" spans="1:17" ht="12.75">
      <c r="A105" s="13" t="s">
        <v>254</v>
      </c>
      <c r="B105" s="12" t="s">
        <v>16</v>
      </c>
      <c r="C105" s="5" t="s">
        <v>207</v>
      </c>
      <c r="D105" s="5" t="str">
        <f t="shared" si="33"/>
        <v>Catania, ITA/ME</v>
      </c>
      <c r="E105" s="6">
        <v>38319</v>
      </c>
      <c r="F105" s="6">
        <v>38718</v>
      </c>
      <c r="G105" s="33">
        <f t="shared" si="31"/>
        <v>3871838319</v>
      </c>
      <c r="H105" s="5">
        <v>170</v>
      </c>
      <c r="I105" s="10" t="s">
        <v>198</v>
      </c>
      <c r="J105" s="7">
        <f t="shared" si="37"/>
        <v>12</v>
      </c>
      <c r="K105" s="7" t="str">
        <f t="shared" si="34"/>
        <v>Jr</v>
      </c>
      <c r="L105" s="10" t="str">
        <f t="shared" si="32"/>
        <v>JUNIOR</v>
      </c>
      <c r="M105" s="5" t="str">
        <f t="shared" si="35"/>
        <v>12th</v>
      </c>
      <c r="N105" s="5">
        <v>12</v>
      </c>
      <c r="O105" s="5">
        <f t="shared" si="36"/>
        <v>295.36</v>
      </c>
      <c r="P105" s="5">
        <v>0.9466666666666668</v>
      </c>
      <c r="Q105" s="5"/>
    </row>
    <row r="106" spans="1:17" ht="12.75">
      <c r="A106" s="13" t="s">
        <v>316</v>
      </c>
      <c r="B106" s="12" t="s">
        <v>16</v>
      </c>
      <c r="C106" s="5" t="s">
        <v>207</v>
      </c>
      <c r="D106" s="5" t="str">
        <f t="shared" si="33"/>
        <v>Catania, ITA/ME</v>
      </c>
      <c r="E106" s="6">
        <v>38319</v>
      </c>
      <c r="F106" s="6">
        <v>38718</v>
      </c>
      <c r="G106" s="33">
        <f t="shared" si="31"/>
        <v>3871838319</v>
      </c>
      <c r="H106" s="5">
        <v>170</v>
      </c>
      <c r="I106" s="10" t="s">
        <v>198</v>
      </c>
      <c r="J106" s="7">
        <f t="shared" si="37"/>
        <v>12</v>
      </c>
      <c r="K106" s="7" t="str">
        <f t="shared" si="34"/>
        <v>Jr</v>
      </c>
      <c r="L106" s="10" t="str">
        <f t="shared" si="32"/>
        <v>JUNIOR</v>
      </c>
      <c r="M106" s="5" t="str">
        <f t="shared" si="35"/>
        <v>18th</v>
      </c>
      <c r="N106" s="5">
        <v>18</v>
      </c>
      <c r="O106" s="5">
        <f t="shared" si="36"/>
        <v>195.96</v>
      </c>
      <c r="P106" s="5">
        <v>0.9466666666666668</v>
      </c>
      <c r="Q106" s="5"/>
    </row>
    <row r="107" spans="1:17" ht="12.75">
      <c r="A107" s="13" t="s">
        <v>112</v>
      </c>
      <c r="B107" s="12" t="s">
        <v>11</v>
      </c>
      <c r="C107" s="5" t="s">
        <v>136</v>
      </c>
      <c r="D107" s="5" t="str">
        <f t="shared" si="33"/>
        <v>Dormagen, GER/MS</v>
      </c>
      <c r="E107" s="6">
        <v>38319</v>
      </c>
      <c r="F107" s="6">
        <v>38718</v>
      </c>
      <c r="G107" s="33">
        <f t="shared" si="31"/>
        <v>3871838319</v>
      </c>
      <c r="H107" s="5">
        <v>170</v>
      </c>
      <c r="I107" s="10" t="s">
        <v>198</v>
      </c>
      <c r="J107" s="7">
        <f t="shared" si="37"/>
        <v>12</v>
      </c>
      <c r="K107" s="7" t="str">
        <f t="shared" si="34"/>
        <v>Jr</v>
      </c>
      <c r="L107" s="10" t="str">
        <f t="shared" si="32"/>
        <v>JUNIOR</v>
      </c>
      <c r="M107" s="5" t="str">
        <f t="shared" si="35"/>
        <v>28th</v>
      </c>
      <c r="N107" s="5">
        <v>28</v>
      </c>
      <c r="O107" s="5">
        <f t="shared" si="36"/>
        <v>317.42</v>
      </c>
      <c r="P107" s="5">
        <v>1.7933333333333334</v>
      </c>
      <c r="Q107" s="5"/>
    </row>
    <row r="108" spans="1:17" ht="12.75">
      <c r="A108" s="13" t="s">
        <v>282</v>
      </c>
      <c r="B108" s="12" t="s">
        <v>11</v>
      </c>
      <c r="C108" s="5" t="s">
        <v>136</v>
      </c>
      <c r="D108" s="5" t="str">
        <f t="shared" si="33"/>
        <v>Dormagen, GER/MS</v>
      </c>
      <c r="E108" s="6">
        <v>38319</v>
      </c>
      <c r="F108" s="6">
        <v>38718</v>
      </c>
      <c r="G108" s="33">
        <f t="shared" si="31"/>
        <v>3871838319</v>
      </c>
      <c r="H108" s="5">
        <v>170</v>
      </c>
      <c r="I108" s="10" t="s">
        <v>198</v>
      </c>
      <c r="J108" s="7">
        <f t="shared" si="37"/>
        <v>12</v>
      </c>
      <c r="K108" s="7" t="str">
        <f t="shared" si="34"/>
        <v>Jr</v>
      </c>
      <c r="L108" s="10" t="str">
        <f t="shared" si="32"/>
        <v>JUNIOR</v>
      </c>
      <c r="M108" s="5" t="str">
        <f t="shared" si="35"/>
        <v>6th</v>
      </c>
      <c r="N108" s="5">
        <v>6</v>
      </c>
      <c r="O108" s="5">
        <f t="shared" si="36"/>
        <v>747.82</v>
      </c>
      <c r="P108" s="5">
        <v>1.7933333333333334</v>
      </c>
      <c r="Q108" s="5"/>
    </row>
    <row r="109" spans="1:17" ht="12.75">
      <c r="A109" s="13" t="s">
        <v>238</v>
      </c>
      <c r="B109" s="12" t="s">
        <v>11</v>
      </c>
      <c r="C109" s="5" t="s">
        <v>136</v>
      </c>
      <c r="D109" s="5" t="str">
        <f t="shared" si="33"/>
        <v>Dormagen, GER/MS</v>
      </c>
      <c r="E109" s="6">
        <v>38319</v>
      </c>
      <c r="F109" s="6">
        <v>38718</v>
      </c>
      <c r="G109" s="33">
        <f t="shared" si="31"/>
        <v>3871838319</v>
      </c>
      <c r="H109" s="5">
        <v>170</v>
      </c>
      <c r="I109" s="10" t="s">
        <v>198</v>
      </c>
      <c r="J109" s="7">
        <f t="shared" si="37"/>
        <v>12</v>
      </c>
      <c r="K109" s="7" t="str">
        <f t="shared" si="34"/>
        <v>Jr</v>
      </c>
      <c r="L109" s="10" t="str">
        <f t="shared" si="32"/>
        <v>JUNIOR</v>
      </c>
      <c r="M109" s="5" t="str">
        <f t="shared" si="35"/>
        <v>30th</v>
      </c>
      <c r="N109" s="5">
        <v>30</v>
      </c>
      <c r="O109" s="5">
        <f t="shared" si="36"/>
        <v>306.66</v>
      </c>
      <c r="P109" s="5">
        <v>1.7933333333333334</v>
      </c>
      <c r="Q109" s="5"/>
    </row>
    <row r="110" spans="1:17" ht="12.75">
      <c r="A110" s="13" t="s">
        <v>113</v>
      </c>
      <c r="B110" s="12" t="s">
        <v>11</v>
      </c>
      <c r="C110" s="5" t="s">
        <v>136</v>
      </c>
      <c r="D110" s="5" t="str">
        <f t="shared" si="33"/>
        <v>Dormagen, GER/MS</v>
      </c>
      <c r="E110" s="6">
        <v>38319</v>
      </c>
      <c r="F110" s="6">
        <v>38718</v>
      </c>
      <c r="G110" s="33">
        <f t="shared" si="31"/>
        <v>3871838319</v>
      </c>
      <c r="H110" s="5">
        <v>170</v>
      </c>
      <c r="I110" s="10" t="s">
        <v>198</v>
      </c>
      <c r="J110" s="7">
        <f t="shared" si="37"/>
        <v>12</v>
      </c>
      <c r="K110" s="7" t="str">
        <f t="shared" si="34"/>
        <v>Jr</v>
      </c>
      <c r="L110" s="10" t="str">
        <f t="shared" si="32"/>
        <v>JUNIOR</v>
      </c>
      <c r="M110" s="5" t="str">
        <f t="shared" si="35"/>
        <v>16th</v>
      </c>
      <c r="N110" s="5">
        <v>16</v>
      </c>
      <c r="O110" s="5">
        <f t="shared" si="36"/>
        <v>538</v>
      </c>
      <c r="P110" s="5">
        <v>1.7933333333333334</v>
      </c>
      <c r="Q110" s="5"/>
    </row>
    <row r="111" spans="1:17" ht="12.75">
      <c r="A111" s="13" t="s">
        <v>165</v>
      </c>
      <c r="B111" s="12" t="s">
        <v>11</v>
      </c>
      <c r="C111" s="5" t="s">
        <v>136</v>
      </c>
      <c r="D111" s="5" t="str">
        <f t="shared" si="33"/>
        <v>Dormagen, GER/MS</v>
      </c>
      <c r="E111" s="6">
        <v>38319</v>
      </c>
      <c r="F111" s="6">
        <v>38718</v>
      </c>
      <c r="G111" s="33">
        <f t="shared" si="31"/>
        <v>3871838319</v>
      </c>
      <c r="H111" s="5">
        <v>170</v>
      </c>
      <c r="I111" s="10" t="s">
        <v>198</v>
      </c>
      <c r="J111" s="7">
        <f t="shared" si="6"/>
        <v>12</v>
      </c>
      <c r="K111" s="7" t="str">
        <f t="shared" si="34"/>
        <v>Jr</v>
      </c>
      <c r="L111" s="10" t="str">
        <f t="shared" si="32"/>
        <v>JUNIOR</v>
      </c>
      <c r="M111" s="5" t="str">
        <f t="shared" si="35"/>
        <v>12th</v>
      </c>
      <c r="N111" s="5">
        <v>12</v>
      </c>
      <c r="O111" s="5">
        <f t="shared" si="36"/>
        <v>559.52</v>
      </c>
      <c r="P111" s="5">
        <v>1.7933333333333334</v>
      </c>
      <c r="Q111" s="5"/>
    </row>
    <row r="112" spans="1:17" ht="12.75">
      <c r="A112" s="13" t="s">
        <v>321</v>
      </c>
      <c r="B112" s="12" t="s">
        <v>12</v>
      </c>
      <c r="C112" s="5" t="s">
        <v>319</v>
      </c>
      <c r="D112" s="5" t="str">
        <f t="shared" si="33"/>
        <v>Leszno, POL/MF</v>
      </c>
      <c r="E112" s="6">
        <v>38326</v>
      </c>
      <c r="F112" s="6">
        <v>38718</v>
      </c>
      <c r="G112" s="33">
        <f t="shared" si="31"/>
        <v>3871838326</v>
      </c>
      <c r="H112" s="5">
        <v>170</v>
      </c>
      <c r="I112" s="10" t="s">
        <v>198</v>
      </c>
      <c r="J112" s="7">
        <f t="shared" si="6"/>
        <v>12</v>
      </c>
      <c r="K112" s="7" t="str">
        <f t="shared" si="34"/>
        <v>Jr</v>
      </c>
      <c r="L112" s="10" t="str">
        <f t="shared" si="32"/>
        <v>JUNIOR</v>
      </c>
      <c r="M112" s="5" t="str">
        <f t="shared" si="35"/>
        <v>31st</v>
      </c>
      <c r="N112" s="5">
        <v>31</v>
      </c>
      <c r="O112" s="5">
        <f t="shared" si="36"/>
        <v>161.784</v>
      </c>
      <c r="P112" s="5">
        <v>0.963</v>
      </c>
      <c r="Q112" s="5"/>
    </row>
    <row r="113" spans="1:17" ht="12.75">
      <c r="A113" s="13" t="s">
        <v>244</v>
      </c>
      <c r="B113" s="12" t="s">
        <v>12</v>
      </c>
      <c r="C113" s="5" t="s">
        <v>319</v>
      </c>
      <c r="D113" s="5" t="str">
        <f t="shared" si="33"/>
        <v>Leszno, POL/MF</v>
      </c>
      <c r="E113" s="6">
        <v>38326</v>
      </c>
      <c r="F113" s="6">
        <v>38718</v>
      </c>
      <c r="G113" s="33">
        <f t="shared" si="31"/>
        <v>3871838326</v>
      </c>
      <c r="H113" s="5">
        <v>170</v>
      </c>
      <c r="I113" s="10" t="s">
        <v>198</v>
      </c>
      <c r="J113" s="7">
        <f t="shared" si="6"/>
        <v>12</v>
      </c>
      <c r="K113" s="7" t="str">
        <f t="shared" si="34"/>
        <v>Jr</v>
      </c>
      <c r="L113" s="10" t="str">
        <f aca="true" t="shared" si="38" ref="L113:L144">IF(OR(I113="M",I113="N1"),"SENIOR",IF(OR(I113="L",I113="L1"),"JUNIOR",IF(I113="J","CDT-WLDS",IF(OR(I113="K1",I113="I"),"CADET",I113))))</f>
        <v>JUNIOR</v>
      </c>
      <c r="M113" s="5" t="str">
        <f t="shared" si="35"/>
        <v>21st</v>
      </c>
      <c r="N113" s="5">
        <v>21</v>
      </c>
      <c r="O113" s="5">
        <f t="shared" si="36"/>
        <v>190.674</v>
      </c>
      <c r="P113" s="5">
        <v>0.963</v>
      </c>
      <c r="Q113" s="5"/>
    </row>
    <row r="114" spans="1:17" ht="12.75">
      <c r="A114" s="13" t="s">
        <v>252</v>
      </c>
      <c r="B114" s="12" t="s">
        <v>12</v>
      </c>
      <c r="C114" s="5" t="s">
        <v>319</v>
      </c>
      <c r="D114" s="5" t="str">
        <f t="shared" si="33"/>
        <v>Leszno, POL/MF</v>
      </c>
      <c r="E114" s="6">
        <v>38326</v>
      </c>
      <c r="F114" s="6">
        <v>38718</v>
      </c>
      <c r="G114" s="33">
        <f t="shared" si="31"/>
        <v>3871838326</v>
      </c>
      <c r="H114" s="5">
        <v>170</v>
      </c>
      <c r="I114" s="10" t="s">
        <v>198</v>
      </c>
      <c r="J114" s="7">
        <f t="shared" si="6"/>
        <v>12</v>
      </c>
      <c r="K114" s="7" t="str">
        <f t="shared" si="34"/>
        <v>Jr</v>
      </c>
      <c r="L114" s="10" t="str">
        <f t="shared" si="38"/>
        <v>JUNIOR</v>
      </c>
      <c r="M114" s="5" t="str">
        <f t="shared" si="35"/>
        <v>3rd</v>
      </c>
      <c r="N114" s="5">
        <v>3</v>
      </c>
      <c r="O114" s="5">
        <f t="shared" si="36"/>
        <v>491.13</v>
      </c>
      <c r="P114" s="5">
        <v>0.963</v>
      </c>
      <c r="Q114" s="5"/>
    </row>
    <row r="115" spans="1:17" ht="12.75">
      <c r="A115" s="13" t="s">
        <v>268</v>
      </c>
      <c r="B115" s="12" t="s">
        <v>12</v>
      </c>
      <c r="C115" s="5" t="s">
        <v>319</v>
      </c>
      <c r="D115" s="5" t="str">
        <f t="shared" si="33"/>
        <v>Leszno, POL/MF</v>
      </c>
      <c r="E115" s="6">
        <v>38326</v>
      </c>
      <c r="F115" s="6">
        <v>38718</v>
      </c>
      <c r="G115" s="33">
        <f t="shared" si="31"/>
        <v>3871838326</v>
      </c>
      <c r="H115" s="5">
        <v>170</v>
      </c>
      <c r="I115" s="10" t="s">
        <v>198</v>
      </c>
      <c r="J115" s="7">
        <f t="shared" si="6"/>
        <v>12</v>
      </c>
      <c r="K115" s="7" t="str">
        <f t="shared" si="34"/>
        <v>Jr</v>
      </c>
      <c r="L115" s="10" t="str">
        <f t="shared" si="38"/>
        <v>JUNIOR</v>
      </c>
      <c r="M115" s="5" t="str">
        <f t="shared" si="35"/>
        <v>26th</v>
      </c>
      <c r="N115" s="5">
        <v>26</v>
      </c>
      <c r="O115" s="5">
        <f t="shared" si="36"/>
        <v>176.22899999999998</v>
      </c>
      <c r="P115" s="5">
        <v>0.963</v>
      </c>
      <c r="Q115" s="5"/>
    </row>
    <row r="116" spans="1:17" ht="12.75">
      <c r="A116" s="13" t="s">
        <v>322</v>
      </c>
      <c r="B116" s="12" t="s">
        <v>15</v>
      </c>
      <c r="C116" s="5" t="s">
        <v>320</v>
      </c>
      <c r="D116" s="5" t="str">
        <f t="shared" si="33"/>
        <v>Osnabr&amp;uuml;ck, GER/WE</v>
      </c>
      <c r="E116" s="6">
        <v>38327</v>
      </c>
      <c r="F116" s="6">
        <v>38718</v>
      </c>
      <c r="G116" s="33">
        <f t="shared" si="31"/>
        <v>3871838327</v>
      </c>
      <c r="H116" s="5">
        <v>170</v>
      </c>
      <c r="I116" s="10" t="s">
        <v>198</v>
      </c>
      <c r="J116" s="7">
        <f t="shared" si="6"/>
        <v>12</v>
      </c>
      <c r="K116" s="7" t="str">
        <f t="shared" si="34"/>
        <v>Jr</v>
      </c>
      <c r="L116" s="10" t="str">
        <f t="shared" si="38"/>
        <v>JUNIOR</v>
      </c>
      <c r="M116" s="5" t="str">
        <f t="shared" si="35"/>
        <v>17th</v>
      </c>
      <c r="N116" s="5">
        <v>17</v>
      </c>
      <c r="O116" s="5">
        <f t="shared" si="36"/>
        <v>329.7</v>
      </c>
      <c r="P116" s="5">
        <v>1.57</v>
      </c>
      <c r="Q116" s="5"/>
    </row>
    <row r="117" spans="1:17" ht="12.75">
      <c r="A117" s="13" t="s">
        <v>212</v>
      </c>
      <c r="B117" s="12" t="s">
        <v>12</v>
      </c>
      <c r="C117" s="5" t="s">
        <v>323</v>
      </c>
      <c r="D117" s="5" t="str">
        <f t="shared" si="33"/>
        <v>Burgsteinfurt, GER/MF</v>
      </c>
      <c r="E117" s="6">
        <v>38340</v>
      </c>
      <c r="F117" s="6">
        <v>38718</v>
      </c>
      <c r="G117" s="33">
        <f t="shared" si="31"/>
        <v>3871838340</v>
      </c>
      <c r="H117" s="5">
        <v>170</v>
      </c>
      <c r="I117" s="10" t="s">
        <v>198</v>
      </c>
      <c r="J117" s="7">
        <f t="shared" si="6"/>
        <v>12</v>
      </c>
      <c r="K117" s="7" t="str">
        <f t="shared" si="34"/>
        <v>Jr</v>
      </c>
      <c r="L117" s="10" t="str">
        <f t="shared" si="38"/>
        <v>JUNIOR</v>
      </c>
      <c r="M117" s="5" t="str">
        <f t="shared" si="35"/>
        <v>10th</v>
      </c>
      <c r="N117" s="5">
        <v>10</v>
      </c>
      <c r="O117" s="5">
        <f t="shared" si="36"/>
        <v>519.4000000000001</v>
      </c>
      <c r="P117" s="5">
        <v>1.6333333333333335</v>
      </c>
      <c r="Q117" s="5"/>
    </row>
    <row r="118" spans="1:17" ht="12.75">
      <c r="A118" s="13" t="s">
        <v>252</v>
      </c>
      <c r="B118" s="12" t="s">
        <v>12</v>
      </c>
      <c r="C118" s="5" t="s">
        <v>323</v>
      </c>
      <c r="D118" s="5" t="str">
        <f t="shared" si="33"/>
        <v>Burgsteinfurt, GER/MF</v>
      </c>
      <c r="E118" s="6">
        <v>38340</v>
      </c>
      <c r="F118" s="6">
        <v>38718</v>
      </c>
      <c r="G118" s="33">
        <f t="shared" si="31"/>
        <v>3871838340</v>
      </c>
      <c r="H118" s="5">
        <v>170</v>
      </c>
      <c r="I118" s="10" t="s">
        <v>198</v>
      </c>
      <c r="J118" s="7">
        <f t="shared" si="6"/>
        <v>12</v>
      </c>
      <c r="K118" s="7" t="str">
        <f t="shared" si="34"/>
        <v>Jr</v>
      </c>
      <c r="L118" s="10" t="str">
        <f t="shared" si="38"/>
        <v>JUNIOR</v>
      </c>
      <c r="M118" s="5" t="str">
        <f t="shared" si="35"/>
        <v>T-19th</v>
      </c>
      <c r="N118" s="5">
        <v>19.5</v>
      </c>
      <c r="O118" s="5">
        <f t="shared" si="36"/>
        <v>330.75000000000006</v>
      </c>
      <c r="P118" s="5">
        <v>1.6333333333333335</v>
      </c>
      <c r="Q118" s="5"/>
    </row>
    <row r="119" spans="1:17" ht="12.75">
      <c r="A119" s="13" t="s">
        <v>261</v>
      </c>
      <c r="B119" s="12" t="s">
        <v>74</v>
      </c>
      <c r="C119" s="5" t="s">
        <v>71</v>
      </c>
      <c r="D119" s="5" t="str">
        <f t="shared" si="33"/>
        <v>Budapest, HUN/WS</v>
      </c>
      <c r="E119" s="6">
        <v>38359</v>
      </c>
      <c r="F119" s="6">
        <v>38718</v>
      </c>
      <c r="G119" s="33">
        <f t="shared" si="31"/>
        <v>3871838359</v>
      </c>
      <c r="H119" s="5">
        <v>170</v>
      </c>
      <c r="I119" s="10" t="s">
        <v>198</v>
      </c>
      <c r="J119" s="7">
        <f t="shared" si="6"/>
        <v>12</v>
      </c>
      <c r="K119" s="7" t="str">
        <f t="shared" si="34"/>
        <v>Jr</v>
      </c>
      <c r="L119" s="10" t="str">
        <f t="shared" si="38"/>
        <v>JUNIOR</v>
      </c>
      <c r="M119" s="5" t="str">
        <f t="shared" si="35"/>
        <v>18th</v>
      </c>
      <c r="N119" s="5">
        <v>18</v>
      </c>
      <c r="O119" s="5">
        <f t="shared" si="36"/>
        <v>414</v>
      </c>
      <c r="P119" s="5">
        <v>2</v>
      </c>
      <c r="Q119" s="5"/>
    </row>
    <row r="120" spans="1:17" ht="12.75">
      <c r="A120" s="13" t="s">
        <v>139</v>
      </c>
      <c r="B120" s="12" t="s">
        <v>74</v>
      </c>
      <c r="C120" s="5" t="s">
        <v>71</v>
      </c>
      <c r="D120" s="5" t="str">
        <f t="shared" si="33"/>
        <v>Budapest, HUN/WS</v>
      </c>
      <c r="E120" s="6">
        <v>38359</v>
      </c>
      <c r="F120" s="6">
        <v>38718</v>
      </c>
      <c r="G120" s="33">
        <f t="shared" si="31"/>
        <v>3871838359</v>
      </c>
      <c r="H120" s="5">
        <v>170</v>
      </c>
      <c r="I120" s="10" t="s">
        <v>198</v>
      </c>
      <c r="J120" s="7">
        <f t="shared" si="6"/>
        <v>12</v>
      </c>
      <c r="K120" s="7" t="str">
        <f t="shared" si="34"/>
        <v>Jr</v>
      </c>
      <c r="L120" s="10" t="str">
        <f t="shared" si="38"/>
        <v>JUNIOR</v>
      </c>
      <c r="M120" s="5" t="str">
        <f t="shared" si="35"/>
        <v>3rd</v>
      </c>
      <c r="N120" s="5">
        <v>3</v>
      </c>
      <c r="O120" s="5">
        <f t="shared" si="36"/>
        <v>1020</v>
      </c>
      <c r="P120" s="5">
        <v>2</v>
      </c>
      <c r="Q120" s="5"/>
    </row>
    <row r="121" spans="1:17" ht="12.75">
      <c r="A121" s="13" t="s">
        <v>241</v>
      </c>
      <c r="B121" s="12" t="s">
        <v>74</v>
      </c>
      <c r="C121" s="5" t="s">
        <v>71</v>
      </c>
      <c r="D121" s="5" t="str">
        <f t="shared" si="33"/>
        <v>Budapest, HUN/WS</v>
      </c>
      <c r="E121" s="6">
        <v>38359</v>
      </c>
      <c r="F121" s="6">
        <v>38718</v>
      </c>
      <c r="G121" s="33">
        <f t="shared" si="31"/>
        <v>3871838359</v>
      </c>
      <c r="H121" s="5">
        <v>170</v>
      </c>
      <c r="I121" s="10" t="s">
        <v>198</v>
      </c>
      <c r="J121" s="7">
        <f t="shared" si="6"/>
        <v>12</v>
      </c>
      <c r="K121" s="7" t="str">
        <f t="shared" si="34"/>
        <v>Jr</v>
      </c>
      <c r="L121" s="10" t="str">
        <f t="shared" si="38"/>
        <v>JUNIOR</v>
      </c>
      <c r="M121" s="5" t="str">
        <f t="shared" si="35"/>
        <v>29th</v>
      </c>
      <c r="N121" s="5">
        <v>29</v>
      </c>
      <c r="O121" s="5">
        <f t="shared" si="36"/>
        <v>348</v>
      </c>
      <c r="P121" s="5">
        <v>2</v>
      </c>
      <c r="Q121" s="5"/>
    </row>
    <row r="122" spans="1:17" ht="12.75">
      <c r="A122" s="13" t="s">
        <v>161</v>
      </c>
      <c r="B122" s="12" t="s">
        <v>74</v>
      </c>
      <c r="C122" s="5" t="s">
        <v>71</v>
      </c>
      <c r="D122" s="5" t="str">
        <f t="shared" si="33"/>
        <v>Budapest, HUN/WS</v>
      </c>
      <c r="E122" s="6">
        <v>38359</v>
      </c>
      <c r="F122" s="6">
        <v>38718</v>
      </c>
      <c r="G122" s="33">
        <f t="shared" si="31"/>
        <v>3871838359</v>
      </c>
      <c r="H122" s="5">
        <v>170</v>
      </c>
      <c r="I122" s="10" t="s">
        <v>198</v>
      </c>
      <c r="J122" s="7">
        <f t="shared" si="6"/>
        <v>12</v>
      </c>
      <c r="K122" s="7" t="str">
        <f t="shared" si="34"/>
        <v>Jr</v>
      </c>
      <c r="L122" s="10" t="str">
        <f t="shared" si="38"/>
        <v>JUNIOR</v>
      </c>
      <c r="M122" s="5" t="str">
        <f t="shared" si="35"/>
        <v>2nd</v>
      </c>
      <c r="N122" s="5">
        <v>2</v>
      </c>
      <c r="O122" s="5">
        <f t="shared" si="36"/>
        <v>1104</v>
      </c>
      <c r="P122" s="5">
        <v>2</v>
      </c>
      <c r="Q122" s="5"/>
    </row>
    <row r="123" spans="1:17" ht="12.75">
      <c r="A123" s="13" t="s">
        <v>294</v>
      </c>
      <c r="B123" s="12" t="s">
        <v>74</v>
      </c>
      <c r="C123" s="5" t="s">
        <v>71</v>
      </c>
      <c r="D123" s="5" t="str">
        <f aca="true" t="shared" si="39" ref="D123:D138">C123&amp;"/"&amp;B123</f>
        <v>Budapest, HUN/WS</v>
      </c>
      <c r="E123" s="6">
        <v>38359</v>
      </c>
      <c r="F123" s="6">
        <v>38718</v>
      </c>
      <c r="G123" s="33">
        <f t="shared" si="31"/>
        <v>3871838359</v>
      </c>
      <c r="H123" s="5">
        <v>170</v>
      </c>
      <c r="I123" s="10" t="s">
        <v>198</v>
      </c>
      <c r="J123" s="7">
        <f t="shared" si="6"/>
        <v>12</v>
      </c>
      <c r="K123" s="7" t="str">
        <f aca="true" t="shared" si="40" ref="K123:K138">IF(L123="JUNIOR","Jr",IF(OR(L123="CADET",L123="CDT-WLDS"),"Cadet","Sr"))</f>
        <v>Jr</v>
      </c>
      <c r="L123" s="10" t="str">
        <f t="shared" si="38"/>
        <v>JUNIOR</v>
      </c>
      <c r="M123" s="5" t="str">
        <f aca="true" t="shared" si="41" ref="M123:M138">IF(MOD(N123,1)&lt;&gt;0,"T-","")&amp;INT(N123)&amp;IF(AND(INT(N123)&gt;=11,INT(N123)&lt;14),"th",IF(MOD(INT(N123),10)=1,"st",IF(MOD(INT(N123),10)=2,"nd",IF(MOD(INT(N123),10)=3,"rd","th"))))</f>
        <v>27th</v>
      </c>
      <c r="N123" s="5">
        <v>27</v>
      </c>
      <c r="O123" s="5">
        <f aca="true" t="shared" si="42" ref="O123:O138">IF(OR(N123&gt;=65,ISNUMBER(N123)=FALSE),0,VLOOKUP(N123,PointTable,$J123,TRUE))*IF(P123&gt;0,P123,1)</f>
        <v>360</v>
      </c>
      <c r="P123" s="5">
        <v>2</v>
      </c>
      <c r="Q123" s="5"/>
    </row>
    <row r="124" spans="1:17" ht="12.75">
      <c r="A124" s="13" t="s">
        <v>239</v>
      </c>
      <c r="B124" s="12" t="s">
        <v>74</v>
      </c>
      <c r="C124" s="5" t="s">
        <v>71</v>
      </c>
      <c r="D124" s="5" t="str">
        <f t="shared" si="39"/>
        <v>Budapest, HUN/WS</v>
      </c>
      <c r="E124" s="6">
        <v>38359</v>
      </c>
      <c r="F124" s="6">
        <v>38718</v>
      </c>
      <c r="G124" s="33">
        <f t="shared" si="31"/>
        <v>3871838359</v>
      </c>
      <c r="H124" s="5">
        <v>170</v>
      </c>
      <c r="I124" s="10" t="s">
        <v>198</v>
      </c>
      <c r="J124" s="7">
        <f t="shared" si="6"/>
        <v>12</v>
      </c>
      <c r="K124" s="7" t="str">
        <f t="shared" si="40"/>
        <v>Jr</v>
      </c>
      <c r="L124" s="10" t="str">
        <f t="shared" si="38"/>
        <v>JUNIOR</v>
      </c>
      <c r="M124" s="5" t="str">
        <f t="shared" si="41"/>
        <v>1st</v>
      </c>
      <c r="N124" s="5">
        <v>1</v>
      </c>
      <c r="O124" s="5">
        <f t="shared" si="42"/>
        <v>1200</v>
      </c>
      <c r="P124" s="5">
        <v>2</v>
      </c>
      <c r="Q124" s="5"/>
    </row>
    <row r="125" spans="1:17" ht="12.75">
      <c r="A125" s="13" t="s">
        <v>236</v>
      </c>
      <c r="B125" s="12" t="s">
        <v>74</v>
      </c>
      <c r="C125" s="5" t="s">
        <v>71</v>
      </c>
      <c r="D125" s="5" t="str">
        <f t="shared" si="39"/>
        <v>Budapest, HUN/WS</v>
      </c>
      <c r="E125" s="6">
        <v>38359</v>
      </c>
      <c r="F125" s="6">
        <v>38718</v>
      </c>
      <c r="G125" s="33">
        <f t="shared" si="31"/>
        <v>3871838359</v>
      </c>
      <c r="H125" s="5">
        <v>170</v>
      </c>
      <c r="I125" s="10" t="s">
        <v>198</v>
      </c>
      <c r="J125" s="7">
        <f t="shared" si="6"/>
        <v>12</v>
      </c>
      <c r="K125" s="7" t="str">
        <f t="shared" si="40"/>
        <v>Jr</v>
      </c>
      <c r="L125" s="10" t="str">
        <f t="shared" si="38"/>
        <v>JUNIOR</v>
      </c>
      <c r="M125" s="5" t="str">
        <f t="shared" si="41"/>
        <v>3rd</v>
      </c>
      <c r="N125" s="5">
        <v>3</v>
      </c>
      <c r="O125" s="5">
        <f t="shared" si="42"/>
        <v>1020</v>
      </c>
      <c r="P125" s="5">
        <v>2</v>
      </c>
      <c r="Q125" s="5"/>
    </row>
    <row r="126" spans="1:17" ht="12.75">
      <c r="A126" s="13" t="s">
        <v>84</v>
      </c>
      <c r="B126" s="12" t="s">
        <v>74</v>
      </c>
      <c r="C126" s="5" t="s">
        <v>71</v>
      </c>
      <c r="D126" s="5" t="str">
        <f t="shared" si="39"/>
        <v>Budapest, HUN/WS</v>
      </c>
      <c r="E126" s="6">
        <v>38359</v>
      </c>
      <c r="F126" s="6">
        <v>38718</v>
      </c>
      <c r="G126" s="33">
        <f aca="true" t="shared" si="43" ref="G126:G157">F126*100000+E126</f>
        <v>3871838359</v>
      </c>
      <c r="H126" s="5">
        <v>170</v>
      </c>
      <c r="I126" s="10" t="s">
        <v>198</v>
      </c>
      <c r="J126" s="7">
        <f t="shared" si="6"/>
        <v>12</v>
      </c>
      <c r="K126" s="7" t="str">
        <f t="shared" si="40"/>
        <v>Jr</v>
      </c>
      <c r="L126" s="10" t="str">
        <f t="shared" si="38"/>
        <v>JUNIOR</v>
      </c>
      <c r="M126" s="5" t="str">
        <f t="shared" si="41"/>
        <v>6th</v>
      </c>
      <c r="N126" s="5">
        <v>6</v>
      </c>
      <c r="O126" s="5">
        <f t="shared" si="42"/>
        <v>834</v>
      </c>
      <c r="P126" s="5">
        <v>2</v>
      </c>
      <c r="Q126" s="5"/>
    </row>
    <row r="127" spans="1:17" ht="12.75">
      <c r="A127" s="13" t="s">
        <v>155</v>
      </c>
      <c r="B127" s="12" t="s">
        <v>16</v>
      </c>
      <c r="C127" s="5" t="s">
        <v>71</v>
      </c>
      <c r="D127" s="5" t="str">
        <f t="shared" si="39"/>
        <v>Budapest, HUN/ME</v>
      </c>
      <c r="E127" s="6">
        <v>38360</v>
      </c>
      <c r="F127" s="6">
        <v>38718</v>
      </c>
      <c r="G127" s="33">
        <f t="shared" si="43"/>
        <v>3871838360</v>
      </c>
      <c r="H127" s="5">
        <v>170</v>
      </c>
      <c r="I127" s="10" t="s">
        <v>198</v>
      </c>
      <c r="J127" s="7">
        <f t="shared" si="6"/>
        <v>12</v>
      </c>
      <c r="K127" s="7" t="str">
        <f t="shared" si="40"/>
        <v>Jr</v>
      </c>
      <c r="L127" s="10" t="str">
        <f t="shared" si="38"/>
        <v>JUNIOR</v>
      </c>
      <c r="M127" s="5" t="str">
        <f t="shared" si="41"/>
        <v>27th</v>
      </c>
      <c r="N127" s="5">
        <v>27</v>
      </c>
      <c r="O127" s="5">
        <f t="shared" si="42"/>
        <v>360</v>
      </c>
      <c r="P127" s="5">
        <v>2</v>
      </c>
      <c r="Q127" s="5"/>
    </row>
    <row r="128" spans="1:17" ht="12.75">
      <c r="A128" s="13" t="s">
        <v>251</v>
      </c>
      <c r="B128" s="12" t="s">
        <v>16</v>
      </c>
      <c r="C128" s="5" t="s">
        <v>71</v>
      </c>
      <c r="D128" s="5" t="str">
        <f t="shared" si="39"/>
        <v>Budapest, HUN/ME</v>
      </c>
      <c r="E128" s="6">
        <v>38360</v>
      </c>
      <c r="F128" s="6">
        <v>38718</v>
      </c>
      <c r="G128" s="33">
        <f t="shared" si="43"/>
        <v>3871838360</v>
      </c>
      <c r="H128" s="5">
        <v>170</v>
      </c>
      <c r="I128" s="10" t="s">
        <v>198</v>
      </c>
      <c r="J128" s="7">
        <f aca="true" t="shared" si="44" ref="J128:J136">HLOOKUP($I128,PointTableHeader,2)</f>
        <v>12</v>
      </c>
      <c r="K128" s="7" t="str">
        <f t="shared" si="40"/>
        <v>Jr</v>
      </c>
      <c r="L128" s="10" t="str">
        <f t="shared" si="38"/>
        <v>JUNIOR</v>
      </c>
      <c r="M128" s="5" t="str">
        <f t="shared" si="41"/>
        <v>16th</v>
      </c>
      <c r="N128" s="5">
        <v>16</v>
      </c>
      <c r="O128" s="5">
        <f t="shared" si="42"/>
        <v>600</v>
      </c>
      <c r="P128" s="5">
        <v>2</v>
      </c>
      <c r="Q128" s="5"/>
    </row>
    <row r="129" spans="1:17" ht="12.75">
      <c r="A129" s="13" t="s">
        <v>300</v>
      </c>
      <c r="B129" s="12" t="s">
        <v>11</v>
      </c>
      <c r="C129" s="5" t="s">
        <v>71</v>
      </c>
      <c r="D129" s="5" t="str">
        <f aca="true" t="shared" si="45" ref="D129:D136">C129&amp;"/"&amp;B129</f>
        <v>Budapest, HUN/MS</v>
      </c>
      <c r="E129" s="6">
        <v>38360</v>
      </c>
      <c r="F129" s="6">
        <v>38718</v>
      </c>
      <c r="G129" s="33">
        <f t="shared" si="43"/>
        <v>3871838360</v>
      </c>
      <c r="H129" s="5">
        <v>170</v>
      </c>
      <c r="I129" s="10" t="s">
        <v>198</v>
      </c>
      <c r="J129" s="7">
        <f t="shared" si="44"/>
        <v>12</v>
      </c>
      <c r="K129" s="7" t="str">
        <f aca="true" t="shared" si="46" ref="K129:K136">IF(L129="JUNIOR","Jr",IF(OR(L129="CADET",L129="CDT-WLDS"),"Cadet","Sr"))</f>
        <v>Jr</v>
      </c>
      <c r="L129" s="10" t="str">
        <f t="shared" si="38"/>
        <v>JUNIOR</v>
      </c>
      <c r="M129" s="5" t="str">
        <f aca="true" t="shared" si="47" ref="M129:M136">IF(MOD(N129,1)&lt;&gt;0,"T-","")&amp;INT(N129)&amp;IF(AND(INT(N129)&gt;=11,INT(N129)&lt;14),"th",IF(MOD(INT(N129),10)=1,"st",IF(MOD(INT(N129),10)=2,"nd",IF(MOD(INT(N129),10)=3,"rd","th"))))</f>
        <v>5th</v>
      </c>
      <c r="N129" s="5">
        <v>5</v>
      </c>
      <c r="O129" s="5">
        <f aca="true" t="shared" si="48" ref="O129:O136">IF(OR(N129&gt;=65,ISNUMBER(N129)=FALSE),0,VLOOKUP(N129,PointTable,$J129,TRUE))*IF(P129&gt;0,P129,1)</f>
        <v>840</v>
      </c>
      <c r="P129" s="5">
        <v>2</v>
      </c>
      <c r="Q129" s="5"/>
    </row>
    <row r="130" spans="1:17" ht="12.75">
      <c r="A130" s="13" t="s">
        <v>173</v>
      </c>
      <c r="B130" s="12" t="s">
        <v>11</v>
      </c>
      <c r="C130" s="5" t="s">
        <v>71</v>
      </c>
      <c r="D130" s="5" t="str">
        <f t="shared" si="45"/>
        <v>Budapest, HUN/MS</v>
      </c>
      <c r="E130" s="6">
        <v>38360</v>
      </c>
      <c r="F130" s="6">
        <v>38718</v>
      </c>
      <c r="G130" s="33">
        <f t="shared" si="43"/>
        <v>3871838360</v>
      </c>
      <c r="H130" s="5">
        <v>170</v>
      </c>
      <c r="I130" s="10" t="s">
        <v>198</v>
      </c>
      <c r="J130" s="7">
        <f t="shared" si="44"/>
        <v>12</v>
      </c>
      <c r="K130" s="7" t="str">
        <f t="shared" si="46"/>
        <v>Jr</v>
      </c>
      <c r="L130" s="10" t="str">
        <f t="shared" si="38"/>
        <v>JUNIOR</v>
      </c>
      <c r="M130" s="5" t="str">
        <f t="shared" si="47"/>
        <v>15th</v>
      </c>
      <c r="N130" s="5">
        <v>15</v>
      </c>
      <c r="O130" s="5">
        <f t="shared" si="48"/>
        <v>606</v>
      </c>
      <c r="P130" s="5">
        <v>2</v>
      </c>
      <c r="Q130" s="5"/>
    </row>
    <row r="131" spans="1:17" ht="12.75">
      <c r="A131" s="13" t="s">
        <v>172</v>
      </c>
      <c r="B131" s="12" t="s">
        <v>16</v>
      </c>
      <c r="C131" s="5" t="s">
        <v>325</v>
      </c>
      <c r="D131" s="5" t="str">
        <f t="shared" si="45"/>
        <v>Kuweit City, KUW/ME</v>
      </c>
      <c r="E131" s="6">
        <v>38360</v>
      </c>
      <c r="F131" s="6">
        <v>38718</v>
      </c>
      <c r="G131" s="33">
        <f t="shared" si="43"/>
        <v>3871838360</v>
      </c>
      <c r="H131" s="5">
        <v>1280</v>
      </c>
      <c r="I131" s="10" t="s">
        <v>203</v>
      </c>
      <c r="J131" s="7">
        <f t="shared" si="44"/>
        <v>13</v>
      </c>
      <c r="K131" s="7" t="str">
        <f t="shared" si="46"/>
        <v>Sr</v>
      </c>
      <c r="L131" s="10" t="str">
        <f t="shared" si="38"/>
        <v>SENIOR</v>
      </c>
      <c r="M131" s="5" t="str">
        <f t="shared" si="47"/>
        <v>9th</v>
      </c>
      <c r="N131" s="5">
        <v>9</v>
      </c>
      <c r="O131" s="5">
        <f t="shared" si="48"/>
        <v>403.818</v>
      </c>
      <c r="P131" s="5">
        <v>0.629</v>
      </c>
      <c r="Q131" s="5"/>
    </row>
    <row r="132" spans="1:17" ht="12.75">
      <c r="A132" s="13" t="s">
        <v>135</v>
      </c>
      <c r="B132" s="12" t="s">
        <v>16</v>
      </c>
      <c r="C132" s="5" t="s">
        <v>325</v>
      </c>
      <c r="D132" s="5" t="str">
        <f t="shared" si="45"/>
        <v>Kuweit City, KUW/ME</v>
      </c>
      <c r="E132" s="6">
        <v>38360</v>
      </c>
      <c r="F132" s="6">
        <v>38718</v>
      </c>
      <c r="G132" s="33">
        <f t="shared" si="43"/>
        <v>3871838360</v>
      </c>
      <c r="H132" s="5">
        <v>1280</v>
      </c>
      <c r="I132" s="10" t="s">
        <v>203</v>
      </c>
      <c r="J132" s="7">
        <f t="shared" si="44"/>
        <v>13</v>
      </c>
      <c r="K132" s="7" t="str">
        <f t="shared" si="46"/>
        <v>Sr</v>
      </c>
      <c r="L132" s="10" t="str">
        <f t="shared" si="38"/>
        <v>SENIOR</v>
      </c>
      <c r="M132" s="5" t="str">
        <f t="shared" si="47"/>
        <v>2nd</v>
      </c>
      <c r="N132" s="5">
        <v>2</v>
      </c>
      <c r="O132" s="5">
        <f t="shared" si="48"/>
        <v>694.416</v>
      </c>
      <c r="P132" s="5">
        <v>0.629</v>
      </c>
      <c r="Q132" s="5"/>
    </row>
    <row r="133" spans="1:17" ht="12.75">
      <c r="A133" s="13" t="s">
        <v>324</v>
      </c>
      <c r="B133" s="12" t="s">
        <v>12</v>
      </c>
      <c r="C133" s="5" t="s">
        <v>71</v>
      </c>
      <c r="D133" s="5" t="str">
        <f t="shared" si="45"/>
        <v>Budapest, HUN/MF</v>
      </c>
      <c r="E133" s="6">
        <v>38361</v>
      </c>
      <c r="F133" s="6">
        <v>38718</v>
      </c>
      <c r="G133" s="33">
        <f t="shared" si="43"/>
        <v>3871838361</v>
      </c>
      <c r="H133" s="5">
        <v>170</v>
      </c>
      <c r="I133" s="10" t="s">
        <v>198</v>
      </c>
      <c r="J133" s="7">
        <f t="shared" si="44"/>
        <v>12</v>
      </c>
      <c r="K133" s="7" t="str">
        <f t="shared" si="46"/>
        <v>Jr</v>
      </c>
      <c r="L133" s="10" t="str">
        <f t="shared" si="38"/>
        <v>JUNIOR</v>
      </c>
      <c r="M133" s="5" t="str">
        <f t="shared" si="47"/>
        <v>25th</v>
      </c>
      <c r="N133" s="5">
        <v>25</v>
      </c>
      <c r="O133" s="5">
        <f t="shared" si="48"/>
        <v>372</v>
      </c>
      <c r="P133" s="5">
        <v>2</v>
      </c>
      <c r="Q133" s="5"/>
    </row>
    <row r="134" spans="1:17" ht="12.75">
      <c r="A134" s="13" t="s">
        <v>172</v>
      </c>
      <c r="B134" s="12" t="s">
        <v>16</v>
      </c>
      <c r="C134" s="5" t="s">
        <v>259</v>
      </c>
      <c r="D134" s="5" t="str">
        <f t="shared" si="45"/>
        <v>Doha, QAT/ME</v>
      </c>
      <c r="E134" s="6">
        <v>38368</v>
      </c>
      <c r="F134" s="6">
        <v>38718</v>
      </c>
      <c r="G134" s="33">
        <f t="shared" si="43"/>
        <v>3871838368</v>
      </c>
      <c r="H134" s="5">
        <v>2730</v>
      </c>
      <c r="I134" s="10" t="s">
        <v>203</v>
      </c>
      <c r="J134" s="7">
        <f t="shared" si="44"/>
        <v>13</v>
      </c>
      <c r="K134" s="7" t="str">
        <f t="shared" si="46"/>
        <v>Sr</v>
      </c>
      <c r="L134" s="10" t="str">
        <f t="shared" si="38"/>
        <v>SENIOR</v>
      </c>
      <c r="M134" s="5" t="str">
        <f t="shared" si="47"/>
        <v>17th</v>
      </c>
      <c r="N134" s="5">
        <v>17</v>
      </c>
      <c r="O134" s="5">
        <f t="shared" si="48"/>
        <v>840</v>
      </c>
      <c r="P134" s="5">
        <v>2</v>
      </c>
      <c r="Q134" s="5"/>
    </row>
    <row r="135" spans="1:17" ht="12.75">
      <c r="A135" s="13" t="s">
        <v>135</v>
      </c>
      <c r="B135" s="12" t="s">
        <v>16</v>
      </c>
      <c r="C135" s="5" t="s">
        <v>259</v>
      </c>
      <c r="D135" s="5" t="str">
        <f t="shared" si="45"/>
        <v>Doha, QAT/ME</v>
      </c>
      <c r="E135" s="6">
        <v>38368</v>
      </c>
      <c r="F135" s="6">
        <v>38718</v>
      </c>
      <c r="G135" s="33">
        <f t="shared" si="43"/>
        <v>3871838368</v>
      </c>
      <c r="H135" s="5">
        <v>2730</v>
      </c>
      <c r="I135" s="10" t="s">
        <v>203</v>
      </c>
      <c r="J135" s="7">
        <f t="shared" si="44"/>
        <v>13</v>
      </c>
      <c r="K135" s="7" t="str">
        <f t="shared" si="46"/>
        <v>Sr</v>
      </c>
      <c r="L135" s="10" t="str">
        <f t="shared" si="38"/>
        <v>SENIOR</v>
      </c>
      <c r="M135" s="5" t="str">
        <f t="shared" si="47"/>
        <v>20th</v>
      </c>
      <c r="N135" s="5">
        <v>20</v>
      </c>
      <c r="O135" s="5">
        <f t="shared" si="48"/>
        <v>804</v>
      </c>
      <c r="P135" s="5">
        <v>2</v>
      </c>
      <c r="Q135" s="5"/>
    </row>
    <row r="136" spans="1:17" ht="12.75">
      <c r="A136" s="13" t="s">
        <v>177</v>
      </c>
      <c r="B136" s="12" t="s">
        <v>16</v>
      </c>
      <c r="C136" s="5" t="s">
        <v>259</v>
      </c>
      <c r="D136" s="5" t="str">
        <f t="shared" si="45"/>
        <v>Doha, QAT/ME</v>
      </c>
      <c r="E136" s="6">
        <v>38368</v>
      </c>
      <c r="F136" s="6">
        <v>38718</v>
      </c>
      <c r="G136" s="33">
        <f t="shared" si="43"/>
        <v>3871838368</v>
      </c>
      <c r="H136" s="5">
        <v>2730</v>
      </c>
      <c r="I136" s="10" t="s">
        <v>203</v>
      </c>
      <c r="J136" s="7">
        <f t="shared" si="44"/>
        <v>13</v>
      </c>
      <c r="K136" s="7" t="str">
        <f t="shared" si="46"/>
        <v>Sr</v>
      </c>
      <c r="L136" s="10" t="str">
        <f t="shared" si="38"/>
        <v>SENIOR</v>
      </c>
      <c r="M136" s="5" t="str">
        <f t="shared" si="47"/>
        <v>51st</v>
      </c>
      <c r="N136" s="5">
        <v>51</v>
      </c>
      <c r="O136" s="5">
        <f t="shared" si="48"/>
        <v>200</v>
      </c>
      <c r="P136" s="5">
        <v>2</v>
      </c>
      <c r="Q136" s="5"/>
    </row>
    <row r="137" spans="1:17" ht="12.75">
      <c r="A137" s="13" t="s">
        <v>208</v>
      </c>
      <c r="B137" s="12" t="s">
        <v>15</v>
      </c>
      <c r="C137" s="5" t="s">
        <v>71</v>
      </c>
      <c r="D137" s="5" t="str">
        <f t="shared" si="39"/>
        <v>Budapest, HUN/WE</v>
      </c>
      <c r="E137" s="6">
        <v>38374</v>
      </c>
      <c r="F137" s="6">
        <v>38718</v>
      </c>
      <c r="G137" s="33">
        <f t="shared" si="43"/>
        <v>3871838374</v>
      </c>
      <c r="H137" s="5">
        <v>2730</v>
      </c>
      <c r="I137" s="10" t="s">
        <v>203</v>
      </c>
      <c r="J137" s="7">
        <f t="shared" si="6"/>
        <v>13</v>
      </c>
      <c r="K137" s="7" t="str">
        <f t="shared" si="40"/>
        <v>Sr</v>
      </c>
      <c r="L137" s="10" t="str">
        <f t="shared" si="38"/>
        <v>SENIOR</v>
      </c>
      <c r="M137" s="5" t="str">
        <f t="shared" si="41"/>
        <v>61st</v>
      </c>
      <c r="N137" s="5">
        <v>61</v>
      </c>
      <c r="O137" s="5">
        <f t="shared" si="42"/>
        <v>200</v>
      </c>
      <c r="P137" s="5">
        <v>2</v>
      </c>
      <c r="Q137" s="5"/>
    </row>
    <row r="138" spans="1:17" ht="12.75">
      <c r="A138" s="13" t="s">
        <v>152</v>
      </c>
      <c r="B138" s="12" t="s">
        <v>15</v>
      </c>
      <c r="C138" s="5" t="s">
        <v>71</v>
      </c>
      <c r="D138" s="5" t="str">
        <f t="shared" si="39"/>
        <v>Budapest, HUN/WE</v>
      </c>
      <c r="E138" s="6">
        <v>38374</v>
      </c>
      <c r="F138" s="6">
        <v>38718</v>
      </c>
      <c r="G138" s="33">
        <f t="shared" si="43"/>
        <v>3871838374</v>
      </c>
      <c r="H138" s="5">
        <v>2730</v>
      </c>
      <c r="I138" s="10" t="s">
        <v>203</v>
      </c>
      <c r="J138" s="7">
        <f t="shared" si="6"/>
        <v>13</v>
      </c>
      <c r="K138" s="7" t="str">
        <f t="shared" si="40"/>
        <v>Sr</v>
      </c>
      <c r="L138" s="10" t="str">
        <f t="shared" si="38"/>
        <v>SENIOR</v>
      </c>
      <c r="M138" s="5" t="str">
        <f t="shared" si="41"/>
        <v>49th</v>
      </c>
      <c r="N138" s="5">
        <v>49</v>
      </c>
      <c r="O138" s="5">
        <f t="shared" si="42"/>
        <v>200</v>
      </c>
      <c r="P138" s="5">
        <v>2</v>
      </c>
      <c r="Q138" s="5"/>
    </row>
    <row r="139" spans="1:17" ht="12.75">
      <c r="A139" s="13" t="s">
        <v>340</v>
      </c>
      <c r="B139" s="12" t="s">
        <v>15</v>
      </c>
      <c r="C139" s="5" t="s">
        <v>71</v>
      </c>
      <c r="D139" s="5" t="str">
        <f aca="true" t="shared" si="49" ref="D139:D170">C139&amp;"/"&amp;B139</f>
        <v>Budapest, HUN/WE</v>
      </c>
      <c r="E139" s="6">
        <v>38374</v>
      </c>
      <c r="F139" s="6">
        <v>38718</v>
      </c>
      <c r="G139" s="33">
        <f t="shared" si="43"/>
        <v>3871838374</v>
      </c>
      <c r="H139" s="5">
        <v>2730</v>
      </c>
      <c r="I139" s="10" t="s">
        <v>203</v>
      </c>
      <c r="J139" s="7">
        <f t="shared" si="6"/>
        <v>13</v>
      </c>
      <c r="K139" s="7" t="str">
        <f aca="true" t="shared" si="50" ref="K139:K170">IF(L139="JUNIOR","Jr",IF(OR(L139="CADET",L139="CDT-WLDS"),"Cadet","Sr"))</f>
        <v>Sr</v>
      </c>
      <c r="L139" s="10" t="str">
        <f t="shared" si="38"/>
        <v>SENIOR</v>
      </c>
      <c r="M139" s="5" t="str">
        <f aca="true" t="shared" si="51" ref="M139:M170">IF(MOD(N139,1)&lt;&gt;0,"T-","")&amp;INT(N139)&amp;IF(AND(INT(N139)&gt;=11,INT(N139)&lt;14),"th",IF(MOD(INT(N139),10)=1,"st",IF(MOD(INT(N139),10)=2,"nd",IF(MOD(INT(N139),10)=3,"rd","th"))))</f>
        <v>47th</v>
      </c>
      <c r="N139" s="5">
        <v>47</v>
      </c>
      <c r="O139" s="5">
        <f aca="true" t="shared" si="52" ref="O139:O170">IF(OR(N139&gt;=65,ISNUMBER(N139)=FALSE),0,VLOOKUP(N139,PointTable,$J139,TRUE))*IF(P139&gt;0,P139,1)</f>
        <v>200</v>
      </c>
      <c r="P139" s="5">
        <v>2</v>
      </c>
      <c r="Q139" s="5"/>
    </row>
    <row r="140" spans="1:17" ht="12.75">
      <c r="A140" s="13" t="s">
        <v>321</v>
      </c>
      <c r="B140" s="12" t="s">
        <v>12</v>
      </c>
      <c r="C140" s="5" t="s">
        <v>94</v>
      </c>
      <c r="D140" s="5" t="str">
        <f t="shared" si="49"/>
        <v>Koblenz, GER/MF</v>
      </c>
      <c r="E140" s="6">
        <v>38374</v>
      </c>
      <c r="F140" s="6">
        <v>38718</v>
      </c>
      <c r="G140" s="33">
        <f t="shared" si="43"/>
        <v>3871838374</v>
      </c>
      <c r="H140" s="5">
        <v>10</v>
      </c>
      <c r="I140" s="10" t="s">
        <v>200</v>
      </c>
      <c r="J140" s="7">
        <f t="shared" si="6"/>
        <v>10</v>
      </c>
      <c r="K140" s="7" t="str">
        <f t="shared" si="50"/>
        <v>Cadet</v>
      </c>
      <c r="L140" s="10" t="str">
        <f t="shared" si="38"/>
        <v>CADET</v>
      </c>
      <c r="M140" s="5" t="str">
        <f t="shared" si="51"/>
        <v>20th</v>
      </c>
      <c r="N140" s="5">
        <v>20</v>
      </c>
      <c r="O140" s="5">
        <f t="shared" si="52"/>
        <v>235</v>
      </c>
      <c r="P140" s="5"/>
      <c r="Q140" s="5"/>
    </row>
    <row r="141" spans="1:17" ht="12.75">
      <c r="A141" s="13" t="s">
        <v>244</v>
      </c>
      <c r="B141" s="12" t="s">
        <v>12</v>
      </c>
      <c r="C141" s="5" t="s">
        <v>94</v>
      </c>
      <c r="D141" s="5" t="str">
        <f t="shared" si="49"/>
        <v>Koblenz, GER/MF</v>
      </c>
      <c r="E141" s="6">
        <v>38374</v>
      </c>
      <c r="F141" s="6">
        <v>38718</v>
      </c>
      <c r="G141" s="33">
        <f t="shared" si="43"/>
        <v>3871838374</v>
      </c>
      <c r="H141" s="5">
        <v>10</v>
      </c>
      <c r="I141" s="10" t="s">
        <v>200</v>
      </c>
      <c r="J141" s="7">
        <f t="shared" si="6"/>
        <v>10</v>
      </c>
      <c r="K141" s="7" t="str">
        <f t="shared" si="50"/>
        <v>Cadet</v>
      </c>
      <c r="L141" s="10" t="str">
        <f t="shared" si="38"/>
        <v>CADET</v>
      </c>
      <c r="M141" s="5" t="str">
        <f t="shared" si="51"/>
        <v>12th</v>
      </c>
      <c r="N141" s="5">
        <v>12</v>
      </c>
      <c r="O141" s="5">
        <f t="shared" si="52"/>
        <v>364</v>
      </c>
      <c r="P141" s="5"/>
      <c r="Q141" s="5"/>
    </row>
    <row r="142" spans="1:17" ht="12.75">
      <c r="A142" s="13" t="s">
        <v>295</v>
      </c>
      <c r="B142" s="12" t="s">
        <v>12</v>
      </c>
      <c r="C142" s="5" t="s">
        <v>94</v>
      </c>
      <c r="D142" s="5" t="str">
        <f t="shared" si="49"/>
        <v>Koblenz, GER/MF</v>
      </c>
      <c r="E142" s="6">
        <v>38374</v>
      </c>
      <c r="F142" s="6">
        <v>38718</v>
      </c>
      <c r="G142" s="33">
        <f t="shared" si="43"/>
        <v>3871838374</v>
      </c>
      <c r="H142" s="5">
        <v>10</v>
      </c>
      <c r="I142" s="10" t="s">
        <v>200</v>
      </c>
      <c r="J142" s="7">
        <f t="shared" si="6"/>
        <v>10</v>
      </c>
      <c r="K142" s="7" t="str">
        <f t="shared" si="50"/>
        <v>Cadet</v>
      </c>
      <c r="L142" s="10" t="str">
        <f t="shared" si="38"/>
        <v>CADET</v>
      </c>
      <c r="M142" s="5" t="str">
        <f t="shared" si="51"/>
        <v>26th</v>
      </c>
      <c r="N142" s="5">
        <v>26</v>
      </c>
      <c r="O142" s="5">
        <f t="shared" si="52"/>
        <v>214</v>
      </c>
      <c r="P142" s="5"/>
      <c r="Q142" s="5"/>
    </row>
    <row r="143" spans="1:17" ht="12.75">
      <c r="A143" s="13" t="s">
        <v>310</v>
      </c>
      <c r="B143" s="12" t="s">
        <v>12</v>
      </c>
      <c r="C143" s="5" t="s">
        <v>94</v>
      </c>
      <c r="D143" s="5" t="str">
        <f t="shared" si="49"/>
        <v>Koblenz, GER/MF</v>
      </c>
      <c r="E143" s="6">
        <v>38374</v>
      </c>
      <c r="F143" s="6">
        <v>38718</v>
      </c>
      <c r="G143" s="33">
        <f t="shared" si="43"/>
        <v>3871838374</v>
      </c>
      <c r="H143" s="5">
        <v>10</v>
      </c>
      <c r="I143" s="10" t="s">
        <v>200</v>
      </c>
      <c r="J143" s="7">
        <f t="shared" si="6"/>
        <v>10</v>
      </c>
      <c r="K143" s="7" t="str">
        <f t="shared" si="50"/>
        <v>Cadet</v>
      </c>
      <c r="L143" s="10" t="str">
        <f t="shared" si="38"/>
        <v>CADET</v>
      </c>
      <c r="M143" s="5" t="str">
        <f t="shared" si="51"/>
        <v>21st</v>
      </c>
      <c r="N143" s="5">
        <v>21</v>
      </c>
      <c r="O143" s="5">
        <f t="shared" si="52"/>
        <v>231</v>
      </c>
      <c r="P143" s="5"/>
      <c r="Q143" s="5"/>
    </row>
    <row r="144" spans="1:17" ht="12.75">
      <c r="A144" s="13" t="s">
        <v>269</v>
      </c>
      <c r="B144" s="12" t="s">
        <v>12</v>
      </c>
      <c r="C144" s="5" t="s">
        <v>94</v>
      </c>
      <c r="D144" s="5" t="str">
        <f t="shared" si="49"/>
        <v>Koblenz, GER/MF</v>
      </c>
      <c r="E144" s="6">
        <v>38374</v>
      </c>
      <c r="F144" s="6">
        <v>38718</v>
      </c>
      <c r="G144" s="33">
        <f t="shared" si="43"/>
        <v>3871838374</v>
      </c>
      <c r="H144" s="5">
        <v>10</v>
      </c>
      <c r="I144" s="10" t="s">
        <v>200</v>
      </c>
      <c r="J144" s="7">
        <f t="shared" si="6"/>
        <v>10</v>
      </c>
      <c r="K144" s="7" t="str">
        <f t="shared" si="50"/>
        <v>Cadet</v>
      </c>
      <c r="L144" s="10" t="str">
        <f t="shared" si="38"/>
        <v>CADET</v>
      </c>
      <c r="M144" s="5" t="str">
        <f t="shared" si="51"/>
        <v>10th</v>
      </c>
      <c r="N144" s="5">
        <v>10</v>
      </c>
      <c r="O144" s="5">
        <f t="shared" si="52"/>
        <v>371</v>
      </c>
      <c r="P144" s="5"/>
      <c r="Q144" s="5"/>
    </row>
    <row r="145" spans="1:17" ht="12.75">
      <c r="A145" s="13" t="s">
        <v>326</v>
      </c>
      <c r="B145" s="12" t="s">
        <v>16</v>
      </c>
      <c r="C145" s="5" t="s">
        <v>144</v>
      </c>
      <c r="D145" s="5" t="str">
        <f t="shared" si="49"/>
        <v>Montr&amp;eacute;al, CAN/ME</v>
      </c>
      <c r="E145" s="6">
        <v>38374</v>
      </c>
      <c r="F145" s="6">
        <v>38718</v>
      </c>
      <c r="G145" s="33">
        <f t="shared" si="43"/>
        <v>3871838374</v>
      </c>
      <c r="H145" s="5">
        <v>10</v>
      </c>
      <c r="I145" s="10" t="s">
        <v>200</v>
      </c>
      <c r="J145" s="7">
        <f t="shared" si="6"/>
        <v>10</v>
      </c>
      <c r="K145" s="7" t="str">
        <f t="shared" si="50"/>
        <v>Cadet</v>
      </c>
      <c r="L145" s="10" t="str">
        <f aca="true" t="shared" si="53" ref="L145:L176">IF(OR(I145="M",I145="N1"),"SENIOR",IF(OR(I145="L",I145="L1"),"JUNIOR",IF(I145="J","CDT-WLDS",IF(OR(I145="K1",I145="I"),"CADET",I145))))</f>
        <v>CADET</v>
      </c>
      <c r="M145" s="5" t="str">
        <f t="shared" si="51"/>
        <v>11th</v>
      </c>
      <c r="N145" s="5">
        <v>11</v>
      </c>
      <c r="O145" s="5">
        <f t="shared" si="52"/>
        <v>368</v>
      </c>
      <c r="P145" s="5"/>
      <c r="Q145" s="5"/>
    </row>
    <row r="146" spans="1:17" ht="12.75">
      <c r="A146" s="13" t="s">
        <v>327</v>
      </c>
      <c r="B146" s="12" t="s">
        <v>16</v>
      </c>
      <c r="C146" s="5" t="s">
        <v>144</v>
      </c>
      <c r="D146" s="5" t="str">
        <f t="shared" si="49"/>
        <v>Montr&amp;eacute;al, CAN/ME</v>
      </c>
      <c r="E146" s="6">
        <v>38374</v>
      </c>
      <c r="F146" s="6">
        <v>38718</v>
      </c>
      <c r="G146" s="33">
        <f t="shared" si="43"/>
        <v>3871838374</v>
      </c>
      <c r="H146" s="5">
        <v>10</v>
      </c>
      <c r="I146" s="10" t="s">
        <v>200</v>
      </c>
      <c r="J146" s="7">
        <f t="shared" si="6"/>
        <v>10</v>
      </c>
      <c r="K146" s="7" t="str">
        <f t="shared" si="50"/>
        <v>Cadet</v>
      </c>
      <c r="L146" s="10" t="str">
        <f t="shared" si="53"/>
        <v>CADET</v>
      </c>
      <c r="M146" s="5" t="str">
        <f t="shared" si="51"/>
        <v>28th</v>
      </c>
      <c r="N146" s="5">
        <v>28</v>
      </c>
      <c r="O146" s="5">
        <f t="shared" si="52"/>
        <v>207</v>
      </c>
      <c r="P146" s="5"/>
      <c r="Q146" s="5"/>
    </row>
    <row r="147" spans="1:17" ht="12.75">
      <c r="A147" s="13" t="s">
        <v>328</v>
      </c>
      <c r="B147" s="12" t="s">
        <v>16</v>
      </c>
      <c r="C147" s="5" t="s">
        <v>144</v>
      </c>
      <c r="D147" s="5" t="str">
        <f t="shared" si="49"/>
        <v>Montr&amp;eacute;al, CAN/ME</v>
      </c>
      <c r="E147" s="6">
        <v>38374</v>
      </c>
      <c r="F147" s="6">
        <v>38718</v>
      </c>
      <c r="G147" s="33">
        <f t="shared" si="43"/>
        <v>3871838374</v>
      </c>
      <c r="H147" s="5">
        <v>10</v>
      </c>
      <c r="I147" s="10" t="s">
        <v>200</v>
      </c>
      <c r="J147" s="7">
        <f t="shared" si="6"/>
        <v>10</v>
      </c>
      <c r="K147" s="7" t="str">
        <f t="shared" si="50"/>
        <v>Cadet</v>
      </c>
      <c r="L147" s="10" t="str">
        <f t="shared" si="53"/>
        <v>CADET</v>
      </c>
      <c r="M147" s="5" t="str">
        <f t="shared" si="51"/>
        <v>8th</v>
      </c>
      <c r="N147" s="5">
        <v>8</v>
      </c>
      <c r="O147" s="5">
        <f t="shared" si="52"/>
        <v>480</v>
      </c>
      <c r="P147" s="5"/>
      <c r="Q147" s="5"/>
    </row>
    <row r="148" spans="1:17" ht="12.75">
      <c r="A148" s="13" t="s">
        <v>329</v>
      </c>
      <c r="B148" s="12" t="s">
        <v>16</v>
      </c>
      <c r="C148" s="5" t="s">
        <v>144</v>
      </c>
      <c r="D148" s="5" t="str">
        <f t="shared" si="49"/>
        <v>Montr&amp;eacute;al, CAN/ME</v>
      </c>
      <c r="E148" s="6">
        <v>38374</v>
      </c>
      <c r="F148" s="6">
        <v>38718</v>
      </c>
      <c r="G148" s="33">
        <f t="shared" si="43"/>
        <v>3871838374</v>
      </c>
      <c r="H148" s="5">
        <v>10</v>
      </c>
      <c r="I148" s="10" t="s">
        <v>200</v>
      </c>
      <c r="J148" s="7">
        <f t="shared" si="6"/>
        <v>10</v>
      </c>
      <c r="K148" s="7" t="str">
        <f t="shared" si="50"/>
        <v>Cadet</v>
      </c>
      <c r="L148" s="10" t="str">
        <f t="shared" si="53"/>
        <v>CADET</v>
      </c>
      <c r="M148" s="5" t="str">
        <f t="shared" si="51"/>
        <v>17th</v>
      </c>
      <c r="N148" s="5">
        <v>17</v>
      </c>
      <c r="O148" s="5">
        <f t="shared" si="52"/>
        <v>245</v>
      </c>
      <c r="P148" s="5"/>
      <c r="Q148" s="5"/>
    </row>
    <row r="149" spans="1:17" ht="12.75">
      <c r="A149" s="13" t="s">
        <v>330</v>
      </c>
      <c r="B149" s="12" t="s">
        <v>16</v>
      </c>
      <c r="C149" s="5" t="s">
        <v>144</v>
      </c>
      <c r="D149" s="5" t="str">
        <f t="shared" si="49"/>
        <v>Montr&amp;eacute;al, CAN/ME</v>
      </c>
      <c r="E149" s="6">
        <v>38374</v>
      </c>
      <c r="F149" s="6">
        <v>38718</v>
      </c>
      <c r="G149" s="33">
        <f t="shared" si="43"/>
        <v>3871838374</v>
      </c>
      <c r="H149" s="5">
        <v>10</v>
      </c>
      <c r="I149" s="10" t="s">
        <v>200</v>
      </c>
      <c r="J149" s="7">
        <f t="shared" si="6"/>
        <v>10</v>
      </c>
      <c r="K149" s="7" t="str">
        <f t="shared" si="50"/>
        <v>Cadet</v>
      </c>
      <c r="L149" s="10" t="str">
        <f t="shared" si="53"/>
        <v>CADET</v>
      </c>
      <c r="M149" s="5" t="str">
        <f t="shared" si="51"/>
        <v>27th</v>
      </c>
      <c r="N149" s="5">
        <v>27</v>
      </c>
      <c r="O149" s="5">
        <f t="shared" si="52"/>
        <v>210</v>
      </c>
      <c r="P149" s="5"/>
      <c r="Q149" s="5"/>
    </row>
    <row r="150" spans="1:17" ht="12.75">
      <c r="A150" s="13" t="s">
        <v>331</v>
      </c>
      <c r="B150" s="12" t="s">
        <v>16</v>
      </c>
      <c r="C150" s="5" t="s">
        <v>144</v>
      </c>
      <c r="D150" s="5" t="str">
        <f t="shared" si="49"/>
        <v>Montr&amp;eacute;al, CAN/ME</v>
      </c>
      <c r="E150" s="6">
        <v>38374</v>
      </c>
      <c r="F150" s="6">
        <v>38718</v>
      </c>
      <c r="G150" s="33">
        <f t="shared" si="43"/>
        <v>3871838374</v>
      </c>
      <c r="H150" s="5">
        <v>10</v>
      </c>
      <c r="I150" s="10" t="s">
        <v>200</v>
      </c>
      <c r="J150" s="7">
        <f t="shared" si="6"/>
        <v>10</v>
      </c>
      <c r="K150" s="7" t="str">
        <f t="shared" si="50"/>
        <v>Cadet</v>
      </c>
      <c r="L150" s="10" t="str">
        <f t="shared" si="53"/>
        <v>CADET</v>
      </c>
      <c r="M150" s="5" t="str">
        <f t="shared" si="51"/>
        <v>30th</v>
      </c>
      <c r="N150" s="5">
        <v>30</v>
      </c>
      <c r="O150" s="5">
        <f t="shared" si="52"/>
        <v>200</v>
      </c>
      <c r="P150" s="5"/>
      <c r="Q150" s="5"/>
    </row>
    <row r="151" spans="1:17" ht="12.75">
      <c r="A151" s="13" t="s">
        <v>332</v>
      </c>
      <c r="B151" s="12" t="s">
        <v>16</v>
      </c>
      <c r="C151" s="5" t="s">
        <v>144</v>
      </c>
      <c r="D151" s="5" t="str">
        <f t="shared" si="49"/>
        <v>Montr&amp;eacute;al, CAN/ME</v>
      </c>
      <c r="E151" s="6">
        <v>38374</v>
      </c>
      <c r="F151" s="6">
        <v>38718</v>
      </c>
      <c r="G151" s="33">
        <f t="shared" si="43"/>
        <v>3871838374</v>
      </c>
      <c r="H151" s="5">
        <v>10</v>
      </c>
      <c r="I151" s="10" t="s">
        <v>200</v>
      </c>
      <c r="J151" s="7">
        <f t="shared" si="6"/>
        <v>10</v>
      </c>
      <c r="K151" s="7" t="str">
        <f t="shared" si="50"/>
        <v>Cadet</v>
      </c>
      <c r="L151" s="10" t="str">
        <f t="shared" si="53"/>
        <v>CADET</v>
      </c>
      <c r="M151" s="5" t="str">
        <f t="shared" si="51"/>
        <v>9th</v>
      </c>
      <c r="N151" s="5">
        <v>9</v>
      </c>
      <c r="O151" s="5">
        <f t="shared" si="52"/>
        <v>375</v>
      </c>
      <c r="P151" s="5"/>
      <c r="Q151" s="5"/>
    </row>
    <row r="152" spans="1:17" ht="12.75">
      <c r="A152" s="13" t="s">
        <v>333</v>
      </c>
      <c r="B152" s="12" t="s">
        <v>16</v>
      </c>
      <c r="C152" s="5" t="s">
        <v>144</v>
      </c>
      <c r="D152" s="5" t="str">
        <f t="shared" si="49"/>
        <v>Montr&amp;eacute;al, CAN/ME</v>
      </c>
      <c r="E152" s="6">
        <v>38374</v>
      </c>
      <c r="F152" s="6">
        <v>38718</v>
      </c>
      <c r="G152" s="33">
        <f t="shared" si="43"/>
        <v>3871838374</v>
      </c>
      <c r="H152" s="5">
        <v>10</v>
      </c>
      <c r="I152" s="10" t="s">
        <v>200</v>
      </c>
      <c r="J152" s="7">
        <f t="shared" si="6"/>
        <v>10</v>
      </c>
      <c r="K152" s="7" t="str">
        <f t="shared" si="50"/>
        <v>Cadet</v>
      </c>
      <c r="L152" s="10" t="str">
        <f t="shared" si="53"/>
        <v>CADET</v>
      </c>
      <c r="M152" s="5" t="str">
        <f t="shared" si="51"/>
        <v>19th</v>
      </c>
      <c r="N152" s="5">
        <v>19</v>
      </c>
      <c r="O152" s="5">
        <f t="shared" si="52"/>
        <v>238</v>
      </c>
      <c r="P152" s="5"/>
      <c r="Q152" s="5"/>
    </row>
    <row r="153" spans="1:17" ht="12.75">
      <c r="A153" s="13" t="s">
        <v>334</v>
      </c>
      <c r="B153" s="12" t="s">
        <v>16</v>
      </c>
      <c r="C153" s="5" t="s">
        <v>144</v>
      </c>
      <c r="D153" s="5" t="str">
        <f t="shared" si="49"/>
        <v>Montr&amp;eacute;al, CAN/ME</v>
      </c>
      <c r="E153" s="6">
        <v>38374</v>
      </c>
      <c r="F153" s="6">
        <v>38718</v>
      </c>
      <c r="G153" s="33">
        <f t="shared" si="43"/>
        <v>3871838374</v>
      </c>
      <c r="H153" s="5">
        <v>10</v>
      </c>
      <c r="I153" s="10" t="s">
        <v>200</v>
      </c>
      <c r="J153" s="7">
        <f t="shared" si="6"/>
        <v>10</v>
      </c>
      <c r="K153" s="7" t="str">
        <f t="shared" si="50"/>
        <v>Cadet</v>
      </c>
      <c r="L153" s="10" t="str">
        <f t="shared" si="53"/>
        <v>CADET</v>
      </c>
      <c r="M153" s="5" t="str">
        <f t="shared" si="51"/>
        <v>20th</v>
      </c>
      <c r="N153" s="5">
        <v>20</v>
      </c>
      <c r="O153" s="5">
        <f t="shared" si="52"/>
        <v>235</v>
      </c>
      <c r="P153" s="5"/>
      <c r="Q153" s="5"/>
    </row>
    <row r="154" spans="1:17" ht="12.75">
      <c r="A154" s="13" t="s">
        <v>335</v>
      </c>
      <c r="B154" s="12" t="s">
        <v>16</v>
      </c>
      <c r="C154" s="5" t="s">
        <v>144</v>
      </c>
      <c r="D154" s="5" t="str">
        <f t="shared" si="49"/>
        <v>Montr&amp;eacute;al, CAN/ME</v>
      </c>
      <c r="E154" s="6">
        <v>38374</v>
      </c>
      <c r="F154" s="6">
        <v>38718</v>
      </c>
      <c r="G154" s="33">
        <f t="shared" si="43"/>
        <v>3871838374</v>
      </c>
      <c r="H154" s="5">
        <v>10</v>
      </c>
      <c r="I154" s="10" t="s">
        <v>200</v>
      </c>
      <c r="J154" s="7">
        <f t="shared" si="6"/>
        <v>10</v>
      </c>
      <c r="K154" s="7" t="str">
        <f t="shared" si="50"/>
        <v>Cadet</v>
      </c>
      <c r="L154" s="10" t="str">
        <f t="shared" si="53"/>
        <v>CADET</v>
      </c>
      <c r="M154" s="5" t="str">
        <f t="shared" si="51"/>
        <v>18th</v>
      </c>
      <c r="N154" s="5">
        <v>18</v>
      </c>
      <c r="O154" s="5">
        <f t="shared" si="52"/>
        <v>242</v>
      </c>
      <c r="P154" s="5"/>
      <c r="Q154" s="5"/>
    </row>
    <row r="155" spans="1:17" ht="12.75">
      <c r="A155" s="13" t="s">
        <v>336</v>
      </c>
      <c r="B155" s="12" t="s">
        <v>16</v>
      </c>
      <c r="C155" s="5" t="s">
        <v>144</v>
      </c>
      <c r="D155" s="5" t="str">
        <f t="shared" si="49"/>
        <v>Montr&amp;eacute;al, CAN/ME</v>
      </c>
      <c r="E155" s="6">
        <v>38374</v>
      </c>
      <c r="F155" s="6">
        <v>38718</v>
      </c>
      <c r="G155" s="33">
        <f t="shared" si="43"/>
        <v>3871838374</v>
      </c>
      <c r="H155" s="5">
        <v>10</v>
      </c>
      <c r="I155" s="10" t="s">
        <v>200</v>
      </c>
      <c r="J155" s="7">
        <f t="shared" si="6"/>
        <v>10</v>
      </c>
      <c r="K155" s="7" t="str">
        <f t="shared" si="50"/>
        <v>Cadet</v>
      </c>
      <c r="L155" s="10" t="str">
        <f t="shared" si="53"/>
        <v>CADET</v>
      </c>
      <c r="M155" s="5" t="str">
        <f t="shared" si="51"/>
        <v>12th</v>
      </c>
      <c r="N155" s="5">
        <v>12</v>
      </c>
      <c r="O155" s="5">
        <f t="shared" si="52"/>
        <v>364</v>
      </c>
      <c r="P155" s="5"/>
      <c r="Q155" s="5"/>
    </row>
    <row r="156" spans="1:17" ht="12.75">
      <c r="A156" s="13" t="s">
        <v>265</v>
      </c>
      <c r="B156" s="12" t="s">
        <v>16</v>
      </c>
      <c r="C156" s="5" t="s">
        <v>144</v>
      </c>
      <c r="D156" s="5" t="str">
        <f t="shared" si="49"/>
        <v>Montr&amp;eacute;al, CAN/ME</v>
      </c>
      <c r="E156" s="6">
        <v>38374</v>
      </c>
      <c r="F156" s="6">
        <v>38718</v>
      </c>
      <c r="G156" s="33">
        <f t="shared" si="43"/>
        <v>3871838374</v>
      </c>
      <c r="H156" s="5">
        <v>10</v>
      </c>
      <c r="I156" s="10" t="s">
        <v>200</v>
      </c>
      <c r="J156" s="7">
        <f t="shared" si="6"/>
        <v>10</v>
      </c>
      <c r="K156" s="7" t="str">
        <f t="shared" si="50"/>
        <v>Cadet</v>
      </c>
      <c r="L156" s="10" t="str">
        <f t="shared" si="53"/>
        <v>CADET</v>
      </c>
      <c r="M156" s="5" t="str">
        <f t="shared" si="51"/>
        <v>7th</v>
      </c>
      <c r="N156" s="5">
        <v>7</v>
      </c>
      <c r="O156" s="5">
        <f t="shared" si="52"/>
        <v>483</v>
      </c>
      <c r="P156" s="5"/>
      <c r="Q156" s="5"/>
    </row>
    <row r="157" spans="1:17" ht="12.75">
      <c r="A157" s="13" t="s">
        <v>337</v>
      </c>
      <c r="B157" s="12" t="s">
        <v>16</v>
      </c>
      <c r="C157" s="5" t="s">
        <v>144</v>
      </c>
      <c r="D157" s="5" t="str">
        <f t="shared" si="49"/>
        <v>Montr&amp;eacute;al, CAN/ME</v>
      </c>
      <c r="E157" s="6">
        <v>38374</v>
      </c>
      <c r="F157" s="6">
        <v>38718</v>
      </c>
      <c r="G157" s="33">
        <f t="shared" si="43"/>
        <v>3871838374</v>
      </c>
      <c r="H157" s="5">
        <v>10</v>
      </c>
      <c r="I157" s="10" t="s">
        <v>200</v>
      </c>
      <c r="J157" s="7">
        <f t="shared" si="6"/>
        <v>10</v>
      </c>
      <c r="K157" s="7" t="str">
        <f t="shared" si="50"/>
        <v>Cadet</v>
      </c>
      <c r="L157" s="10" t="str">
        <f t="shared" si="53"/>
        <v>CADET</v>
      </c>
      <c r="M157" s="5" t="str">
        <f t="shared" si="51"/>
        <v>23rd</v>
      </c>
      <c r="N157" s="5">
        <v>23</v>
      </c>
      <c r="O157" s="5">
        <f t="shared" si="52"/>
        <v>224</v>
      </c>
      <c r="P157" s="5"/>
      <c r="Q157" s="5"/>
    </row>
    <row r="158" spans="1:17" ht="12.75">
      <c r="A158" s="13" t="s">
        <v>338</v>
      </c>
      <c r="B158" s="12" t="s">
        <v>16</v>
      </c>
      <c r="C158" s="5" t="s">
        <v>144</v>
      </c>
      <c r="D158" s="5" t="str">
        <f t="shared" si="49"/>
        <v>Montr&amp;eacute;al, CAN/ME</v>
      </c>
      <c r="E158" s="6">
        <v>38374</v>
      </c>
      <c r="F158" s="6">
        <v>38718</v>
      </c>
      <c r="G158" s="33">
        <f aca="true" t="shared" si="54" ref="G158:G189">F158*100000+E158</f>
        <v>3871838374</v>
      </c>
      <c r="H158" s="5">
        <v>10</v>
      </c>
      <c r="I158" s="10" t="s">
        <v>200</v>
      </c>
      <c r="J158" s="7">
        <f t="shared" si="6"/>
        <v>10</v>
      </c>
      <c r="K158" s="7" t="str">
        <f t="shared" si="50"/>
        <v>Cadet</v>
      </c>
      <c r="L158" s="10" t="str">
        <f t="shared" si="53"/>
        <v>CADET</v>
      </c>
      <c r="M158" s="5" t="str">
        <f t="shared" si="51"/>
        <v>3rd</v>
      </c>
      <c r="N158" s="5">
        <v>3</v>
      </c>
      <c r="O158" s="5">
        <f t="shared" si="52"/>
        <v>595</v>
      </c>
      <c r="P158" s="5"/>
      <c r="Q158" s="5"/>
    </row>
    <row r="159" spans="1:17" ht="12.75">
      <c r="A159" s="13" t="s">
        <v>339</v>
      </c>
      <c r="B159" s="12" t="s">
        <v>16</v>
      </c>
      <c r="C159" s="5" t="s">
        <v>144</v>
      </c>
      <c r="D159" s="5" t="str">
        <f t="shared" si="49"/>
        <v>Montr&amp;eacute;al, CAN/ME</v>
      </c>
      <c r="E159" s="6">
        <v>38374</v>
      </c>
      <c r="F159" s="6">
        <v>38718</v>
      </c>
      <c r="G159" s="33">
        <f t="shared" si="54"/>
        <v>3871838374</v>
      </c>
      <c r="H159" s="5">
        <v>10</v>
      </c>
      <c r="I159" s="10" t="s">
        <v>200</v>
      </c>
      <c r="J159" s="7">
        <f t="shared" si="6"/>
        <v>10</v>
      </c>
      <c r="K159" s="7" t="str">
        <f t="shared" si="50"/>
        <v>Cadet</v>
      </c>
      <c r="L159" s="10" t="str">
        <f t="shared" si="53"/>
        <v>CADET</v>
      </c>
      <c r="M159" s="5" t="str">
        <f t="shared" si="51"/>
        <v>6th</v>
      </c>
      <c r="N159" s="5">
        <v>6</v>
      </c>
      <c r="O159" s="5">
        <f t="shared" si="52"/>
        <v>487</v>
      </c>
      <c r="P159" s="5"/>
      <c r="Q159" s="5"/>
    </row>
    <row r="160" spans="1:17" ht="12.75">
      <c r="A160" s="13" t="s">
        <v>169</v>
      </c>
      <c r="B160" s="12" t="s">
        <v>12</v>
      </c>
      <c r="C160" s="5" t="s">
        <v>88</v>
      </c>
      <c r="D160" s="5" t="str">
        <f t="shared" si="49"/>
        <v>Paris, FRA/MF</v>
      </c>
      <c r="E160" s="6">
        <v>38374</v>
      </c>
      <c r="F160" s="6">
        <v>38718</v>
      </c>
      <c r="G160" s="33">
        <f t="shared" si="54"/>
        <v>3871838374</v>
      </c>
      <c r="H160" s="5">
        <v>2730</v>
      </c>
      <c r="I160" s="10" t="s">
        <v>203</v>
      </c>
      <c r="J160" s="7">
        <f t="shared" si="6"/>
        <v>13</v>
      </c>
      <c r="K160" s="7" t="str">
        <f t="shared" si="50"/>
        <v>Sr</v>
      </c>
      <c r="L160" s="10" t="str">
        <f t="shared" si="53"/>
        <v>SENIOR</v>
      </c>
      <c r="M160" s="5" t="str">
        <f t="shared" si="51"/>
        <v>45th</v>
      </c>
      <c r="N160" s="5">
        <v>45</v>
      </c>
      <c r="O160" s="5">
        <f t="shared" si="52"/>
        <v>200</v>
      </c>
      <c r="P160" s="5">
        <v>2</v>
      </c>
      <c r="Q160" s="5"/>
    </row>
    <row r="161" spans="1:17" ht="12.75">
      <c r="A161" s="13" t="s">
        <v>159</v>
      </c>
      <c r="B161" s="12" t="s">
        <v>12</v>
      </c>
      <c r="C161" s="5" t="s">
        <v>88</v>
      </c>
      <c r="D161" s="5" t="str">
        <f t="shared" si="49"/>
        <v>Paris, FRA/MF</v>
      </c>
      <c r="E161" s="6">
        <v>38374</v>
      </c>
      <c r="F161" s="6">
        <v>38718</v>
      </c>
      <c r="G161" s="33">
        <f t="shared" si="54"/>
        <v>3871838374</v>
      </c>
      <c r="H161" s="5">
        <v>2730</v>
      </c>
      <c r="I161" s="10" t="s">
        <v>203</v>
      </c>
      <c r="J161" s="7">
        <f t="shared" si="6"/>
        <v>13</v>
      </c>
      <c r="K161" s="7" t="str">
        <f t="shared" si="50"/>
        <v>Sr</v>
      </c>
      <c r="L161" s="10" t="str">
        <f t="shared" si="53"/>
        <v>SENIOR</v>
      </c>
      <c r="M161" s="5" t="str">
        <f t="shared" si="51"/>
        <v>7th</v>
      </c>
      <c r="N161" s="5">
        <v>7</v>
      </c>
      <c r="O161" s="5">
        <f t="shared" si="52"/>
        <v>1656</v>
      </c>
      <c r="P161" s="5">
        <v>2</v>
      </c>
      <c r="Q161" s="5"/>
    </row>
    <row r="162" spans="1:17" ht="12.75">
      <c r="A162" s="13" t="s">
        <v>160</v>
      </c>
      <c r="B162" s="12" t="s">
        <v>12</v>
      </c>
      <c r="C162" s="5" t="s">
        <v>88</v>
      </c>
      <c r="D162" s="5" t="str">
        <f t="shared" si="49"/>
        <v>Paris, FRA/MF</v>
      </c>
      <c r="E162" s="6">
        <v>38374</v>
      </c>
      <c r="F162" s="6">
        <v>38718</v>
      </c>
      <c r="G162" s="33">
        <f t="shared" si="54"/>
        <v>3871838374</v>
      </c>
      <c r="H162" s="5">
        <v>2730</v>
      </c>
      <c r="I162" s="10" t="s">
        <v>203</v>
      </c>
      <c r="J162" s="7">
        <f t="shared" si="6"/>
        <v>13</v>
      </c>
      <c r="K162" s="7" t="str">
        <f t="shared" si="50"/>
        <v>Sr</v>
      </c>
      <c r="L162" s="10" t="str">
        <f t="shared" si="53"/>
        <v>SENIOR</v>
      </c>
      <c r="M162" s="5" t="str">
        <f t="shared" si="51"/>
        <v>60th</v>
      </c>
      <c r="N162" s="5">
        <v>60</v>
      </c>
      <c r="O162" s="5">
        <f t="shared" si="52"/>
        <v>200</v>
      </c>
      <c r="P162" s="5">
        <v>2</v>
      </c>
      <c r="Q162" s="5"/>
    </row>
    <row r="163" spans="1:17" ht="12.75">
      <c r="A163" s="13" t="s">
        <v>342</v>
      </c>
      <c r="B163" s="12" t="s">
        <v>15</v>
      </c>
      <c r="C163" s="5" t="s">
        <v>144</v>
      </c>
      <c r="D163" s="5" t="str">
        <f t="shared" si="49"/>
        <v>Montr&amp;eacute;al, CAN/WE</v>
      </c>
      <c r="E163" s="6">
        <v>38375</v>
      </c>
      <c r="F163" s="6">
        <v>38718</v>
      </c>
      <c r="G163" s="33">
        <f t="shared" si="54"/>
        <v>3871838375</v>
      </c>
      <c r="H163" s="5">
        <v>85</v>
      </c>
      <c r="I163" s="10" t="s">
        <v>198</v>
      </c>
      <c r="J163" s="7">
        <f t="shared" si="6"/>
        <v>12</v>
      </c>
      <c r="K163" s="7" t="str">
        <f t="shared" si="50"/>
        <v>Jr</v>
      </c>
      <c r="L163" s="10" t="str">
        <f t="shared" si="53"/>
        <v>JUNIOR</v>
      </c>
      <c r="M163" s="5" t="str">
        <f t="shared" si="51"/>
        <v>7th</v>
      </c>
      <c r="N163" s="5">
        <v>7</v>
      </c>
      <c r="O163" s="5">
        <f t="shared" si="52"/>
        <v>60.858</v>
      </c>
      <c r="P163" s="5">
        <v>0.147</v>
      </c>
      <c r="Q163" s="5"/>
    </row>
    <row r="164" spans="1:17" ht="12.75">
      <c r="A164" s="13" t="s">
        <v>264</v>
      </c>
      <c r="B164" s="12" t="s">
        <v>15</v>
      </c>
      <c r="C164" s="5" t="s">
        <v>144</v>
      </c>
      <c r="D164" s="5" t="str">
        <f t="shared" si="49"/>
        <v>Montr&amp;eacute;al, CAN/WE</v>
      </c>
      <c r="E164" s="6">
        <v>38375</v>
      </c>
      <c r="F164" s="6">
        <v>38718</v>
      </c>
      <c r="G164" s="33">
        <f t="shared" si="54"/>
        <v>3871838375</v>
      </c>
      <c r="H164" s="5">
        <v>85</v>
      </c>
      <c r="I164" s="10" t="s">
        <v>198</v>
      </c>
      <c r="J164" s="7">
        <f t="shared" si="6"/>
        <v>12</v>
      </c>
      <c r="K164" s="7" t="str">
        <f t="shared" si="50"/>
        <v>Jr</v>
      </c>
      <c r="L164" s="10" t="str">
        <f t="shared" si="53"/>
        <v>JUNIOR</v>
      </c>
      <c r="M164" s="5" t="str">
        <f t="shared" si="51"/>
        <v>2nd</v>
      </c>
      <c r="N164" s="5">
        <v>2</v>
      </c>
      <c r="O164" s="5">
        <f t="shared" si="52"/>
        <v>81.14399999999999</v>
      </c>
      <c r="P164" s="5">
        <v>0.147</v>
      </c>
      <c r="Q164" s="5"/>
    </row>
    <row r="165" spans="1:17" ht="12.75">
      <c r="A165" s="13" t="s">
        <v>250</v>
      </c>
      <c r="B165" s="12" t="s">
        <v>15</v>
      </c>
      <c r="C165" s="5" t="s">
        <v>144</v>
      </c>
      <c r="D165" s="5" t="str">
        <f t="shared" si="49"/>
        <v>Montr&amp;eacute;al, CAN/WE</v>
      </c>
      <c r="E165" s="6">
        <v>38375</v>
      </c>
      <c r="F165" s="6">
        <v>38718</v>
      </c>
      <c r="G165" s="33">
        <f t="shared" si="54"/>
        <v>3871838375</v>
      </c>
      <c r="H165" s="5">
        <v>85</v>
      </c>
      <c r="I165" s="10" t="s">
        <v>198</v>
      </c>
      <c r="J165" s="7">
        <f t="shared" si="6"/>
        <v>12</v>
      </c>
      <c r="K165" s="7" t="str">
        <f t="shared" si="50"/>
        <v>Jr</v>
      </c>
      <c r="L165" s="10" t="str">
        <f t="shared" si="53"/>
        <v>JUNIOR</v>
      </c>
      <c r="M165" s="5" t="str">
        <f t="shared" si="51"/>
        <v>8th</v>
      </c>
      <c r="N165" s="5">
        <v>8</v>
      </c>
      <c r="O165" s="5">
        <f t="shared" si="52"/>
        <v>60.416999999999994</v>
      </c>
      <c r="P165" s="5">
        <v>0.147</v>
      </c>
      <c r="Q165" s="5"/>
    </row>
    <row r="166" spans="1:17" ht="12.75">
      <c r="A166" s="13" t="s">
        <v>344</v>
      </c>
      <c r="B166" s="12" t="s">
        <v>15</v>
      </c>
      <c r="C166" s="5" t="s">
        <v>144</v>
      </c>
      <c r="D166" s="5" t="str">
        <f t="shared" si="49"/>
        <v>Montr&amp;eacute;al, CAN/WE</v>
      </c>
      <c r="E166" s="6">
        <v>38375</v>
      </c>
      <c r="F166" s="6">
        <v>38718</v>
      </c>
      <c r="G166" s="33">
        <f t="shared" si="54"/>
        <v>3871838375</v>
      </c>
      <c r="H166" s="5">
        <v>85</v>
      </c>
      <c r="I166" s="10" t="s">
        <v>198</v>
      </c>
      <c r="J166" s="7">
        <f t="shared" si="6"/>
        <v>12</v>
      </c>
      <c r="K166" s="7" t="str">
        <f t="shared" si="50"/>
        <v>Jr</v>
      </c>
      <c r="L166" s="10" t="str">
        <f t="shared" si="53"/>
        <v>JUNIOR</v>
      </c>
      <c r="M166" s="5" t="str">
        <f t="shared" si="51"/>
        <v>10th</v>
      </c>
      <c r="N166" s="5">
        <v>10</v>
      </c>
      <c r="O166" s="5">
        <f t="shared" si="52"/>
        <v>46.745999999999995</v>
      </c>
      <c r="P166" s="5">
        <v>0.147</v>
      </c>
      <c r="Q166" s="5"/>
    </row>
    <row r="167" spans="1:17" ht="12.75">
      <c r="A167" s="13" t="s">
        <v>347</v>
      </c>
      <c r="B167" s="12" t="s">
        <v>15</v>
      </c>
      <c r="C167" s="5" t="s">
        <v>144</v>
      </c>
      <c r="D167" s="5" t="str">
        <f t="shared" si="49"/>
        <v>Montr&amp;eacute;al, CAN/WE</v>
      </c>
      <c r="E167" s="6">
        <v>38375</v>
      </c>
      <c r="F167" s="6">
        <v>38718</v>
      </c>
      <c r="G167" s="33">
        <f t="shared" si="54"/>
        <v>3871838375</v>
      </c>
      <c r="H167" s="5">
        <v>85</v>
      </c>
      <c r="I167" s="10" t="s">
        <v>198</v>
      </c>
      <c r="J167" s="7">
        <f t="shared" si="6"/>
        <v>12</v>
      </c>
      <c r="K167" s="7" t="str">
        <f t="shared" si="50"/>
        <v>Jr</v>
      </c>
      <c r="L167" s="10" t="str">
        <f t="shared" si="53"/>
        <v>JUNIOR</v>
      </c>
      <c r="M167" s="5" t="str">
        <f t="shared" si="51"/>
        <v>14th</v>
      </c>
      <c r="N167" s="5">
        <v>14</v>
      </c>
      <c r="O167" s="5">
        <f t="shared" si="52"/>
        <v>44.982</v>
      </c>
      <c r="P167" s="5">
        <v>0.147</v>
      </c>
      <c r="Q167" s="5"/>
    </row>
    <row r="168" spans="1:17" ht="12.75">
      <c r="A168" s="13" t="s">
        <v>348</v>
      </c>
      <c r="B168" s="12" t="s">
        <v>15</v>
      </c>
      <c r="C168" s="5" t="s">
        <v>144</v>
      </c>
      <c r="D168" s="5" t="str">
        <f t="shared" si="49"/>
        <v>Montr&amp;eacute;al, CAN/WE</v>
      </c>
      <c r="E168" s="6">
        <v>38375</v>
      </c>
      <c r="F168" s="6">
        <v>38718</v>
      </c>
      <c r="G168" s="33">
        <f t="shared" si="54"/>
        <v>3871838375</v>
      </c>
      <c r="H168" s="5">
        <v>85</v>
      </c>
      <c r="I168" s="10" t="s">
        <v>198</v>
      </c>
      <c r="J168" s="7">
        <f t="shared" si="6"/>
        <v>12</v>
      </c>
      <c r="K168" s="7" t="str">
        <f t="shared" si="50"/>
        <v>Jr</v>
      </c>
      <c r="L168" s="10" t="str">
        <f t="shared" si="53"/>
        <v>JUNIOR</v>
      </c>
      <c r="M168" s="5" t="str">
        <f t="shared" si="51"/>
        <v>15th</v>
      </c>
      <c r="N168" s="5">
        <v>15</v>
      </c>
      <c r="O168" s="5">
        <f t="shared" si="52"/>
        <v>44.541</v>
      </c>
      <c r="P168" s="5">
        <v>0.147</v>
      </c>
      <c r="Q168" s="5"/>
    </row>
    <row r="169" spans="1:17" ht="12.75">
      <c r="A169" s="13" t="s">
        <v>341</v>
      </c>
      <c r="B169" s="12" t="s">
        <v>15</v>
      </c>
      <c r="C169" s="5" t="s">
        <v>144</v>
      </c>
      <c r="D169" s="5" t="str">
        <f t="shared" si="49"/>
        <v>Montr&amp;eacute;al, CAN/WE</v>
      </c>
      <c r="E169" s="6">
        <v>38375</v>
      </c>
      <c r="F169" s="6">
        <v>38718</v>
      </c>
      <c r="G169" s="33">
        <f t="shared" si="54"/>
        <v>3871838375</v>
      </c>
      <c r="H169" s="5">
        <v>85</v>
      </c>
      <c r="I169" s="10" t="s">
        <v>198</v>
      </c>
      <c r="J169" s="7">
        <f t="shared" si="6"/>
        <v>12</v>
      </c>
      <c r="K169" s="7" t="str">
        <f t="shared" si="50"/>
        <v>Jr</v>
      </c>
      <c r="L169" s="10" t="str">
        <f t="shared" si="53"/>
        <v>JUNIOR</v>
      </c>
      <c r="M169" s="5" t="str">
        <f t="shared" si="51"/>
        <v>3rd</v>
      </c>
      <c r="N169" s="5">
        <v>3</v>
      </c>
      <c r="O169" s="5">
        <f t="shared" si="52"/>
        <v>74.97</v>
      </c>
      <c r="P169" s="5">
        <v>0.147</v>
      </c>
      <c r="Q169" s="5"/>
    </row>
    <row r="170" spans="1:17" ht="12.75">
      <c r="A170" s="13" t="s">
        <v>346</v>
      </c>
      <c r="B170" s="12" t="s">
        <v>15</v>
      </c>
      <c r="C170" s="5" t="s">
        <v>144</v>
      </c>
      <c r="D170" s="5" t="str">
        <f t="shared" si="49"/>
        <v>Montr&amp;eacute;al, CAN/WE</v>
      </c>
      <c r="E170" s="6">
        <v>38375</v>
      </c>
      <c r="F170" s="6">
        <v>38718</v>
      </c>
      <c r="G170" s="33">
        <f t="shared" si="54"/>
        <v>3871838375</v>
      </c>
      <c r="H170" s="5">
        <v>85</v>
      </c>
      <c r="I170" s="10" t="s">
        <v>198</v>
      </c>
      <c r="J170" s="7">
        <f t="shared" si="6"/>
        <v>12</v>
      </c>
      <c r="K170" s="7" t="str">
        <f t="shared" si="50"/>
        <v>Jr</v>
      </c>
      <c r="L170" s="10" t="str">
        <f t="shared" si="53"/>
        <v>JUNIOR</v>
      </c>
      <c r="M170" s="5" t="str">
        <f t="shared" si="51"/>
        <v>13th</v>
      </c>
      <c r="N170" s="5">
        <v>13</v>
      </c>
      <c r="O170" s="5">
        <f t="shared" si="52"/>
        <v>45.422999999999995</v>
      </c>
      <c r="P170" s="5">
        <v>0.147</v>
      </c>
      <c r="Q170" s="5"/>
    </row>
    <row r="171" spans="1:17" ht="12.75">
      <c r="A171" s="13" t="s">
        <v>343</v>
      </c>
      <c r="B171" s="12" t="s">
        <v>15</v>
      </c>
      <c r="C171" s="5" t="s">
        <v>144</v>
      </c>
      <c r="D171" s="5" t="str">
        <f aca="true" t="shared" si="55" ref="D171:D207">C171&amp;"/"&amp;B171</f>
        <v>Montr&amp;eacute;al, CAN/WE</v>
      </c>
      <c r="E171" s="6">
        <v>38375</v>
      </c>
      <c r="F171" s="6">
        <v>38718</v>
      </c>
      <c r="G171" s="33">
        <f t="shared" si="54"/>
        <v>3871838375</v>
      </c>
      <c r="H171" s="5">
        <v>85</v>
      </c>
      <c r="I171" s="10" t="s">
        <v>198</v>
      </c>
      <c r="J171" s="7">
        <f t="shared" si="6"/>
        <v>12</v>
      </c>
      <c r="K171" s="7" t="str">
        <f aca="true" t="shared" si="56" ref="K171:K207">IF(L171="JUNIOR","Jr",IF(OR(L171="CADET",L171="CDT-WLDS"),"Cadet","Sr"))</f>
        <v>Jr</v>
      </c>
      <c r="L171" s="10" t="str">
        <f t="shared" si="53"/>
        <v>JUNIOR</v>
      </c>
      <c r="M171" s="5" t="str">
        <f aca="true" t="shared" si="57" ref="M171:M207">IF(MOD(N171,1)&lt;&gt;0,"T-","")&amp;INT(N171)&amp;IF(AND(INT(N171)&gt;=11,INT(N171)&lt;14),"th",IF(MOD(INT(N171),10)=1,"st",IF(MOD(INT(N171),10)=2,"nd",IF(MOD(INT(N171),10)=3,"rd","th"))))</f>
        <v>9th</v>
      </c>
      <c r="N171" s="5">
        <v>9</v>
      </c>
      <c r="O171" s="5">
        <f aca="true" t="shared" si="58" ref="O171:O207">IF(OR(N171&gt;=65,ISNUMBER(N171)=FALSE),0,VLOOKUP(N171,PointTable,$J171,TRUE))*IF(P171&gt;0,P171,1)</f>
        <v>47.187</v>
      </c>
      <c r="P171" s="5">
        <v>0.147</v>
      </c>
      <c r="Q171" s="5"/>
    </row>
    <row r="172" spans="1:17" ht="12.75">
      <c r="A172" s="13" t="s">
        <v>345</v>
      </c>
      <c r="B172" s="12" t="s">
        <v>15</v>
      </c>
      <c r="C172" s="5" t="s">
        <v>144</v>
      </c>
      <c r="D172" s="5" t="str">
        <f t="shared" si="55"/>
        <v>Montr&amp;eacute;al, CAN/WE</v>
      </c>
      <c r="E172" s="6">
        <v>38375</v>
      </c>
      <c r="F172" s="6">
        <v>38718</v>
      </c>
      <c r="G172" s="33">
        <f t="shared" si="54"/>
        <v>3871838375</v>
      </c>
      <c r="H172" s="5">
        <v>85</v>
      </c>
      <c r="I172" s="10" t="s">
        <v>198</v>
      </c>
      <c r="J172" s="7">
        <f t="shared" si="6"/>
        <v>12</v>
      </c>
      <c r="K172" s="7" t="str">
        <f t="shared" si="56"/>
        <v>Jr</v>
      </c>
      <c r="L172" s="10" t="str">
        <f t="shared" si="53"/>
        <v>JUNIOR</v>
      </c>
      <c r="M172" s="5" t="str">
        <f t="shared" si="57"/>
        <v>11th</v>
      </c>
      <c r="N172" s="5">
        <v>11</v>
      </c>
      <c r="O172" s="5">
        <f t="shared" si="58"/>
        <v>46.305</v>
      </c>
      <c r="P172" s="5">
        <v>0.147</v>
      </c>
      <c r="Q172" s="5"/>
    </row>
    <row r="173" spans="1:17" ht="12.75">
      <c r="A173" s="13" t="s">
        <v>208</v>
      </c>
      <c r="B173" s="12" t="s">
        <v>15</v>
      </c>
      <c r="C173" s="5" t="s">
        <v>104</v>
      </c>
      <c r="D173" s="5" t="str">
        <f t="shared" si="55"/>
        <v>Prague, CZE/WE</v>
      </c>
      <c r="E173" s="6">
        <v>38382</v>
      </c>
      <c r="F173" s="6">
        <v>38718</v>
      </c>
      <c r="G173" s="33">
        <f t="shared" si="54"/>
        <v>3871838382</v>
      </c>
      <c r="H173" s="5">
        <v>2730</v>
      </c>
      <c r="I173" s="10" t="s">
        <v>203</v>
      </c>
      <c r="J173" s="7">
        <f t="shared" si="6"/>
        <v>13</v>
      </c>
      <c r="K173" s="7" t="str">
        <f t="shared" si="56"/>
        <v>Sr</v>
      </c>
      <c r="L173" s="10" t="str">
        <f t="shared" si="53"/>
        <v>SENIOR</v>
      </c>
      <c r="M173" s="5" t="str">
        <f t="shared" si="57"/>
        <v>T-24th</v>
      </c>
      <c r="N173" s="5">
        <v>24.5</v>
      </c>
      <c r="O173" s="5">
        <f t="shared" si="58"/>
        <v>510.328</v>
      </c>
      <c r="P173" s="5">
        <v>1.402</v>
      </c>
      <c r="Q173" s="5"/>
    </row>
    <row r="174" spans="1:17" ht="12.75">
      <c r="A174" s="13" t="s">
        <v>145</v>
      </c>
      <c r="B174" s="12" t="s">
        <v>11</v>
      </c>
      <c r="C174" s="5" t="s">
        <v>71</v>
      </c>
      <c r="D174" s="5" t="str">
        <f t="shared" si="55"/>
        <v>Budapest, HUN/MS</v>
      </c>
      <c r="E174" s="6">
        <v>38388</v>
      </c>
      <c r="F174" s="6">
        <v>38718</v>
      </c>
      <c r="G174" s="33">
        <f t="shared" si="54"/>
        <v>3871838388</v>
      </c>
      <c r="H174" s="5">
        <v>2730</v>
      </c>
      <c r="I174" s="10" t="s">
        <v>203</v>
      </c>
      <c r="J174" s="7">
        <f t="shared" si="6"/>
        <v>13</v>
      </c>
      <c r="K174" s="7" t="str">
        <f t="shared" si="56"/>
        <v>Sr</v>
      </c>
      <c r="L174" s="10" t="str">
        <f t="shared" si="53"/>
        <v>SENIOR</v>
      </c>
      <c r="M174" s="5" t="str">
        <f t="shared" si="57"/>
        <v>29th</v>
      </c>
      <c r="N174" s="5">
        <v>29</v>
      </c>
      <c r="O174" s="5">
        <f t="shared" si="58"/>
        <v>668</v>
      </c>
      <c r="P174" s="5">
        <v>2</v>
      </c>
      <c r="Q174" s="5"/>
    </row>
    <row r="175" spans="1:17" ht="12.75">
      <c r="A175" s="13" t="s">
        <v>350</v>
      </c>
      <c r="B175" s="12" t="s">
        <v>12</v>
      </c>
      <c r="C175" s="5" t="s">
        <v>270</v>
      </c>
      <c r="D175" s="5" t="str">
        <f t="shared" si="55"/>
        <v>La Coru&amp;ntilde;a, ESP/MF</v>
      </c>
      <c r="E175" s="6">
        <v>38388</v>
      </c>
      <c r="F175" s="6">
        <v>38718</v>
      </c>
      <c r="G175" s="33">
        <f t="shared" si="54"/>
        <v>3871838388</v>
      </c>
      <c r="H175" s="5">
        <v>2730</v>
      </c>
      <c r="I175" s="10" t="s">
        <v>203</v>
      </c>
      <c r="J175" s="7">
        <f t="shared" si="6"/>
        <v>13</v>
      </c>
      <c r="K175" s="7" t="str">
        <f t="shared" si="56"/>
        <v>Sr</v>
      </c>
      <c r="L175" s="10" t="str">
        <f t="shared" si="53"/>
        <v>SENIOR</v>
      </c>
      <c r="M175" s="5" t="str">
        <f t="shared" si="57"/>
        <v>63rd</v>
      </c>
      <c r="N175" s="5">
        <v>63</v>
      </c>
      <c r="O175" s="5">
        <f t="shared" si="58"/>
        <v>200</v>
      </c>
      <c r="P175" s="5">
        <v>2</v>
      </c>
      <c r="Q175" s="5"/>
    </row>
    <row r="176" spans="1:17" ht="12.75">
      <c r="A176" s="13" t="s">
        <v>169</v>
      </c>
      <c r="B176" s="12" t="s">
        <v>12</v>
      </c>
      <c r="C176" s="5" t="s">
        <v>270</v>
      </c>
      <c r="D176" s="5" t="str">
        <f t="shared" si="55"/>
        <v>La Coru&amp;ntilde;a, ESP/MF</v>
      </c>
      <c r="E176" s="6">
        <v>38388</v>
      </c>
      <c r="F176" s="6">
        <v>38718</v>
      </c>
      <c r="G176" s="33">
        <f t="shared" si="54"/>
        <v>3871838388</v>
      </c>
      <c r="H176" s="5">
        <v>2730</v>
      </c>
      <c r="I176" s="10" t="s">
        <v>203</v>
      </c>
      <c r="J176" s="7">
        <f t="shared" si="6"/>
        <v>13</v>
      </c>
      <c r="K176" s="7" t="str">
        <f t="shared" si="56"/>
        <v>Sr</v>
      </c>
      <c r="L176" s="10" t="str">
        <f t="shared" si="53"/>
        <v>SENIOR</v>
      </c>
      <c r="M176" s="5" t="str">
        <f t="shared" si="57"/>
        <v>53rd</v>
      </c>
      <c r="N176" s="5">
        <v>53</v>
      </c>
      <c r="O176" s="5">
        <f t="shared" si="58"/>
        <v>200</v>
      </c>
      <c r="P176" s="5">
        <v>2</v>
      </c>
      <c r="Q176" s="5"/>
    </row>
    <row r="177" spans="1:17" ht="12.75">
      <c r="A177" s="13" t="s">
        <v>159</v>
      </c>
      <c r="B177" s="12" t="s">
        <v>12</v>
      </c>
      <c r="C177" s="5" t="s">
        <v>270</v>
      </c>
      <c r="D177" s="5" t="str">
        <f t="shared" si="55"/>
        <v>La Coru&amp;ntilde;a, ESP/MF</v>
      </c>
      <c r="E177" s="6">
        <v>38388</v>
      </c>
      <c r="F177" s="6">
        <v>38718</v>
      </c>
      <c r="G177" s="33">
        <f t="shared" si="54"/>
        <v>3871838388</v>
      </c>
      <c r="H177" s="5">
        <v>2730</v>
      </c>
      <c r="I177" s="10" t="s">
        <v>203</v>
      </c>
      <c r="J177" s="7">
        <f t="shared" si="6"/>
        <v>13</v>
      </c>
      <c r="K177" s="7" t="str">
        <f t="shared" si="56"/>
        <v>Sr</v>
      </c>
      <c r="L177" s="10" t="str">
        <f aca="true" t="shared" si="59" ref="L177:L208">IF(OR(I177="M",I177="N1"),"SENIOR",IF(OR(I177="L",I177="L1"),"JUNIOR",IF(I177="J","CDT-WLDS",IF(OR(I177="K1",I177="I"),"CADET",I177))))</f>
        <v>SENIOR</v>
      </c>
      <c r="M177" s="5" t="str">
        <f t="shared" si="57"/>
        <v>12th</v>
      </c>
      <c r="N177" s="5">
        <v>12</v>
      </c>
      <c r="O177" s="5">
        <f t="shared" si="58"/>
        <v>1248</v>
      </c>
      <c r="P177" s="5">
        <v>2</v>
      </c>
      <c r="Q177" s="5"/>
    </row>
    <row r="178" spans="1:17" ht="12.75">
      <c r="A178" s="13" t="s">
        <v>160</v>
      </c>
      <c r="B178" s="12" t="s">
        <v>12</v>
      </c>
      <c r="C178" s="5" t="s">
        <v>270</v>
      </c>
      <c r="D178" s="5" t="str">
        <f t="shared" si="55"/>
        <v>La Coru&amp;ntilde;a, ESP/MF</v>
      </c>
      <c r="E178" s="6">
        <v>38388</v>
      </c>
      <c r="F178" s="6">
        <v>38718</v>
      </c>
      <c r="G178" s="33">
        <f t="shared" si="54"/>
        <v>3871838388</v>
      </c>
      <c r="H178" s="5">
        <v>2730</v>
      </c>
      <c r="I178" s="10" t="s">
        <v>203</v>
      </c>
      <c r="J178" s="7">
        <f t="shared" si="6"/>
        <v>13</v>
      </c>
      <c r="K178" s="7" t="str">
        <f t="shared" si="56"/>
        <v>Sr</v>
      </c>
      <c r="L178" s="10" t="str">
        <f t="shared" si="59"/>
        <v>SENIOR</v>
      </c>
      <c r="M178" s="5" t="str">
        <f t="shared" si="57"/>
        <v>42nd</v>
      </c>
      <c r="N178" s="5">
        <v>42</v>
      </c>
      <c r="O178" s="5">
        <f t="shared" si="58"/>
        <v>200</v>
      </c>
      <c r="P178" s="5">
        <v>2</v>
      </c>
      <c r="Q178" s="5"/>
    </row>
    <row r="179" spans="1:17" ht="12.75">
      <c r="A179" s="13" t="s">
        <v>244</v>
      </c>
      <c r="B179" s="12" t="s">
        <v>12</v>
      </c>
      <c r="C179" s="5" t="s">
        <v>50</v>
      </c>
      <c r="D179" s="5" t="str">
        <f t="shared" si="55"/>
        <v>Como, ITA/MF</v>
      </c>
      <c r="E179" s="6">
        <v>38389</v>
      </c>
      <c r="F179" s="6">
        <v>38718</v>
      </c>
      <c r="G179" s="33">
        <f t="shared" si="54"/>
        <v>3871838389</v>
      </c>
      <c r="H179" s="5">
        <v>170</v>
      </c>
      <c r="I179" s="10" t="s">
        <v>198</v>
      </c>
      <c r="J179" s="7">
        <f t="shared" si="6"/>
        <v>12</v>
      </c>
      <c r="K179" s="7" t="str">
        <f t="shared" si="56"/>
        <v>Jr</v>
      </c>
      <c r="L179" s="10" t="str">
        <f t="shared" si="59"/>
        <v>JUNIOR</v>
      </c>
      <c r="M179" s="5" t="str">
        <f t="shared" si="57"/>
        <v>32nd</v>
      </c>
      <c r="N179" s="5">
        <v>32</v>
      </c>
      <c r="O179" s="5">
        <f t="shared" si="58"/>
        <v>247.99499999999998</v>
      </c>
      <c r="P179" s="5">
        <v>1.503</v>
      </c>
      <c r="Q179" s="5"/>
    </row>
    <row r="180" spans="1:17" ht="12.75">
      <c r="A180" s="13" t="s">
        <v>295</v>
      </c>
      <c r="B180" s="12" t="s">
        <v>12</v>
      </c>
      <c r="C180" s="5" t="s">
        <v>50</v>
      </c>
      <c r="D180" s="5" t="str">
        <f t="shared" si="55"/>
        <v>Como, ITA/MF</v>
      </c>
      <c r="E180" s="6">
        <v>38389</v>
      </c>
      <c r="F180" s="6">
        <v>38718</v>
      </c>
      <c r="G180" s="33">
        <f t="shared" si="54"/>
        <v>3871838389</v>
      </c>
      <c r="H180" s="5">
        <v>170</v>
      </c>
      <c r="I180" s="10" t="s">
        <v>198</v>
      </c>
      <c r="J180" s="7">
        <f t="shared" si="6"/>
        <v>12</v>
      </c>
      <c r="K180" s="7" t="str">
        <f t="shared" si="56"/>
        <v>Jr</v>
      </c>
      <c r="L180" s="10" t="str">
        <f t="shared" si="59"/>
        <v>JUNIOR</v>
      </c>
      <c r="M180" s="5" t="str">
        <f t="shared" si="57"/>
        <v>26th</v>
      </c>
      <c r="N180" s="5">
        <v>26</v>
      </c>
      <c r="O180" s="5">
        <f t="shared" si="58"/>
        <v>275.049</v>
      </c>
      <c r="P180" s="5">
        <v>1.503</v>
      </c>
      <c r="Q180" s="5"/>
    </row>
    <row r="181" spans="1:17" ht="12.75">
      <c r="A181" s="13" t="s">
        <v>310</v>
      </c>
      <c r="B181" s="12" t="s">
        <v>12</v>
      </c>
      <c r="C181" s="5" t="s">
        <v>50</v>
      </c>
      <c r="D181" s="5" t="str">
        <f t="shared" si="55"/>
        <v>Como, ITA/MF</v>
      </c>
      <c r="E181" s="6">
        <v>38389</v>
      </c>
      <c r="F181" s="6">
        <v>38718</v>
      </c>
      <c r="G181" s="33">
        <f t="shared" si="54"/>
        <v>3871838389</v>
      </c>
      <c r="H181" s="5">
        <v>170</v>
      </c>
      <c r="I181" s="10" t="s">
        <v>198</v>
      </c>
      <c r="J181" s="7">
        <f t="shared" si="6"/>
        <v>12</v>
      </c>
      <c r="K181" s="7" t="str">
        <f t="shared" si="56"/>
        <v>Jr</v>
      </c>
      <c r="L181" s="10" t="str">
        <f t="shared" si="59"/>
        <v>JUNIOR</v>
      </c>
      <c r="M181" s="5" t="str">
        <f t="shared" si="57"/>
        <v>30th</v>
      </c>
      <c r="N181" s="5">
        <v>30</v>
      </c>
      <c r="O181" s="5">
        <f t="shared" si="58"/>
        <v>257.013</v>
      </c>
      <c r="P181" s="5">
        <v>1.503</v>
      </c>
      <c r="Q181" s="5"/>
    </row>
    <row r="182" spans="1:17" ht="12.75">
      <c r="A182" s="13" t="s">
        <v>297</v>
      </c>
      <c r="B182" s="12" t="s">
        <v>14</v>
      </c>
      <c r="C182" s="5" t="s">
        <v>349</v>
      </c>
      <c r="D182" s="5" t="str">
        <f t="shared" si="55"/>
        <v>Jena, GER/WF</v>
      </c>
      <c r="E182" s="6">
        <v>38389</v>
      </c>
      <c r="F182" s="6">
        <v>38718</v>
      </c>
      <c r="G182" s="33">
        <f t="shared" si="54"/>
        <v>3871838389</v>
      </c>
      <c r="H182" s="5">
        <v>10</v>
      </c>
      <c r="I182" s="10" t="s">
        <v>200</v>
      </c>
      <c r="J182" s="7">
        <f t="shared" si="6"/>
        <v>10</v>
      </c>
      <c r="K182" s="7" t="str">
        <f t="shared" si="56"/>
        <v>Cadet</v>
      </c>
      <c r="L182" s="10" t="str">
        <f t="shared" si="59"/>
        <v>CADET</v>
      </c>
      <c r="M182" s="5" t="str">
        <f t="shared" si="57"/>
        <v>7th</v>
      </c>
      <c r="N182" s="5">
        <v>7</v>
      </c>
      <c r="O182" s="5">
        <f t="shared" si="58"/>
        <v>483</v>
      </c>
      <c r="P182" s="5"/>
      <c r="Q182" s="5"/>
    </row>
    <row r="183" spans="1:17" ht="12.75">
      <c r="A183" s="13" t="s">
        <v>272</v>
      </c>
      <c r="B183" s="12" t="s">
        <v>14</v>
      </c>
      <c r="C183" s="5" t="s">
        <v>349</v>
      </c>
      <c r="D183" s="5" t="str">
        <f t="shared" si="55"/>
        <v>Jena, GER/WF</v>
      </c>
      <c r="E183" s="6">
        <v>38389</v>
      </c>
      <c r="F183" s="6">
        <v>38718</v>
      </c>
      <c r="G183" s="33">
        <f t="shared" si="54"/>
        <v>3871838389</v>
      </c>
      <c r="H183" s="5">
        <v>10</v>
      </c>
      <c r="I183" s="10" t="s">
        <v>200</v>
      </c>
      <c r="J183" s="7">
        <f t="shared" si="6"/>
        <v>10</v>
      </c>
      <c r="K183" s="7" t="str">
        <f t="shared" si="56"/>
        <v>Cadet</v>
      </c>
      <c r="L183" s="10" t="str">
        <f t="shared" si="59"/>
        <v>CADET</v>
      </c>
      <c r="M183" s="5" t="str">
        <f t="shared" si="57"/>
        <v>24th</v>
      </c>
      <c r="N183" s="5">
        <v>24</v>
      </c>
      <c r="O183" s="5">
        <f t="shared" si="58"/>
        <v>221</v>
      </c>
      <c r="P183" s="5"/>
      <c r="Q183" s="5"/>
    </row>
    <row r="184" spans="1:17" ht="12.75">
      <c r="A184" s="13" t="s">
        <v>304</v>
      </c>
      <c r="B184" s="12" t="s">
        <v>14</v>
      </c>
      <c r="C184" s="5" t="s">
        <v>349</v>
      </c>
      <c r="D184" s="5" t="str">
        <f t="shared" si="55"/>
        <v>Jena, GER/WF</v>
      </c>
      <c r="E184" s="6">
        <v>38389</v>
      </c>
      <c r="F184" s="6">
        <v>38718</v>
      </c>
      <c r="G184" s="33">
        <f t="shared" si="54"/>
        <v>3871838389</v>
      </c>
      <c r="H184" s="5">
        <v>10</v>
      </c>
      <c r="I184" s="10" t="s">
        <v>200</v>
      </c>
      <c r="J184" s="7">
        <f t="shared" si="6"/>
        <v>10</v>
      </c>
      <c r="K184" s="7" t="str">
        <f t="shared" si="56"/>
        <v>Cadet</v>
      </c>
      <c r="L184" s="10" t="str">
        <f t="shared" si="59"/>
        <v>CADET</v>
      </c>
      <c r="M184" s="5" t="str">
        <f t="shared" si="57"/>
        <v>21st</v>
      </c>
      <c r="N184" s="5">
        <v>21</v>
      </c>
      <c r="O184" s="5">
        <f t="shared" si="58"/>
        <v>231</v>
      </c>
      <c r="P184" s="5"/>
      <c r="Q184" s="5"/>
    </row>
    <row r="185" spans="1:17" ht="12.75">
      <c r="A185" s="13" t="s">
        <v>205</v>
      </c>
      <c r="B185" s="12" t="s">
        <v>74</v>
      </c>
      <c r="C185" s="5" t="s">
        <v>351</v>
      </c>
      <c r="D185" s="5" t="str">
        <f t="shared" si="55"/>
        <v>Bangkok, THA/WS</v>
      </c>
      <c r="E185" s="6">
        <v>38396</v>
      </c>
      <c r="F185" s="6">
        <v>38718</v>
      </c>
      <c r="G185" s="33">
        <f t="shared" si="54"/>
        <v>3871838396</v>
      </c>
      <c r="H185" s="5">
        <v>2730</v>
      </c>
      <c r="I185" s="10" t="s">
        <v>203</v>
      </c>
      <c r="J185" s="7">
        <f t="shared" si="6"/>
        <v>13</v>
      </c>
      <c r="K185" s="7" t="str">
        <f t="shared" si="56"/>
        <v>Sr</v>
      </c>
      <c r="L185" s="10" t="str">
        <f t="shared" si="59"/>
        <v>SENIOR</v>
      </c>
      <c r="M185" s="5" t="str">
        <f t="shared" si="57"/>
        <v>9th</v>
      </c>
      <c r="N185" s="5">
        <v>9</v>
      </c>
      <c r="O185" s="5">
        <f t="shared" si="58"/>
        <v>403.818</v>
      </c>
      <c r="P185" s="5">
        <v>0.629</v>
      </c>
      <c r="Q185" s="5"/>
    </row>
    <row r="186" spans="1:17" ht="12.75">
      <c r="A186" s="13" t="s">
        <v>139</v>
      </c>
      <c r="B186" s="12" t="s">
        <v>74</v>
      </c>
      <c r="C186" s="5" t="s">
        <v>351</v>
      </c>
      <c r="D186" s="5" t="str">
        <f t="shared" si="55"/>
        <v>Bangkok, THA/WS</v>
      </c>
      <c r="E186" s="6">
        <v>38396</v>
      </c>
      <c r="F186" s="6">
        <v>38718</v>
      </c>
      <c r="G186" s="33">
        <f t="shared" si="54"/>
        <v>3871838396</v>
      </c>
      <c r="H186" s="5">
        <v>2730</v>
      </c>
      <c r="I186" s="10" t="s">
        <v>203</v>
      </c>
      <c r="J186" s="7">
        <f t="shared" si="6"/>
        <v>13</v>
      </c>
      <c r="K186" s="7" t="str">
        <f t="shared" si="56"/>
        <v>Sr</v>
      </c>
      <c r="L186" s="10" t="str">
        <f t="shared" si="59"/>
        <v>SENIOR</v>
      </c>
      <c r="M186" s="5" t="str">
        <f t="shared" si="57"/>
        <v>3rd</v>
      </c>
      <c r="N186" s="5">
        <v>3</v>
      </c>
      <c r="O186" s="5">
        <f t="shared" si="58"/>
        <v>641.58</v>
      </c>
      <c r="P186" s="5">
        <v>0.629</v>
      </c>
      <c r="Q186" s="5"/>
    </row>
    <row r="187" spans="1:17" ht="12.75">
      <c r="A187" s="13" t="s">
        <v>86</v>
      </c>
      <c r="B187" s="12" t="s">
        <v>74</v>
      </c>
      <c r="C187" s="5" t="s">
        <v>351</v>
      </c>
      <c r="D187" s="5" t="str">
        <f t="shared" si="55"/>
        <v>Bangkok, THA/WS</v>
      </c>
      <c r="E187" s="6">
        <v>38396</v>
      </c>
      <c r="F187" s="6">
        <v>38718</v>
      </c>
      <c r="G187" s="33">
        <f t="shared" si="54"/>
        <v>3871838396</v>
      </c>
      <c r="H187" s="5">
        <v>2730</v>
      </c>
      <c r="I187" s="10" t="s">
        <v>203</v>
      </c>
      <c r="J187" s="7">
        <f t="shared" si="6"/>
        <v>13</v>
      </c>
      <c r="K187" s="7" t="str">
        <f t="shared" si="56"/>
        <v>Sr</v>
      </c>
      <c r="L187" s="10" t="str">
        <f t="shared" si="59"/>
        <v>SENIOR</v>
      </c>
      <c r="M187" s="5" t="str">
        <f t="shared" si="57"/>
        <v>1st</v>
      </c>
      <c r="N187" s="5">
        <v>1</v>
      </c>
      <c r="O187" s="5">
        <f t="shared" si="58"/>
        <v>754.8</v>
      </c>
      <c r="P187" s="5">
        <v>0.629</v>
      </c>
      <c r="Q187" s="5"/>
    </row>
    <row r="188" spans="1:17" ht="12.75">
      <c r="A188" s="13" t="s">
        <v>241</v>
      </c>
      <c r="B188" s="12" t="s">
        <v>74</v>
      </c>
      <c r="C188" s="5" t="s">
        <v>351</v>
      </c>
      <c r="D188" s="5" t="str">
        <f t="shared" si="55"/>
        <v>Bangkok, THA/WS</v>
      </c>
      <c r="E188" s="6">
        <v>38396</v>
      </c>
      <c r="F188" s="6">
        <v>38718</v>
      </c>
      <c r="G188" s="33">
        <f t="shared" si="54"/>
        <v>3871838396</v>
      </c>
      <c r="H188" s="5">
        <v>2730</v>
      </c>
      <c r="I188" s="10" t="s">
        <v>203</v>
      </c>
      <c r="J188" s="7">
        <f t="shared" si="6"/>
        <v>13</v>
      </c>
      <c r="K188" s="7" t="str">
        <f t="shared" si="56"/>
        <v>Sr</v>
      </c>
      <c r="L188" s="10" t="str">
        <f t="shared" si="59"/>
        <v>SENIOR</v>
      </c>
      <c r="M188" s="5" t="str">
        <f t="shared" si="57"/>
        <v>13th</v>
      </c>
      <c r="N188" s="5">
        <v>13</v>
      </c>
      <c r="O188" s="5">
        <f t="shared" si="58"/>
        <v>388.722</v>
      </c>
      <c r="P188" s="5">
        <v>0.629</v>
      </c>
      <c r="Q188" s="5"/>
    </row>
    <row r="189" spans="1:17" ht="12.75">
      <c r="A189" s="13" t="s">
        <v>161</v>
      </c>
      <c r="B189" s="12" t="s">
        <v>74</v>
      </c>
      <c r="C189" s="5" t="s">
        <v>351</v>
      </c>
      <c r="D189" s="5" t="str">
        <f t="shared" si="55"/>
        <v>Bangkok, THA/WS</v>
      </c>
      <c r="E189" s="6">
        <v>38396</v>
      </c>
      <c r="F189" s="6">
        <v>38718</v>
      </c>
      <c r="G189" s="33">
        <f t="shared" si="54"/>
        <v>3871838396</v>
      </c>
      <c r="H189" s="5">
        <v>2730</v>
      </c>
      <c r="I189" s="10" t="s">
        <v>203</v>
      </c>
      <c r="J189" s="7">
        <f t="shared" si="6"/>
        <v>13</v>
      </c>
      <c r="K189" s="7" t="str">
        <f t="shared" si="56"/>
        <v>Sr</v>
      </c>
      <c r="L189" s="10" t="str">
        <f t="shared" si="59"/>
        <v>SENIOR</v>
      </c>
      <c r="M189" s="5" t="str">
        <f t="shared" si="57"/>
        <v>3rd</v>
      </c>
      <c r="N189" s="5">
        <v>3</v>
      </c>
      <c r="O189" s="5">
        <f t="shared" si="58"/>
        <v>641.58</v>
      </c>
      <c r="P189" s="5">
        <v>0.629</v>
      </c>
      <c r="Q189" s="5"/>
    </row>
    <row r="190" spans="1:17" ht="12.75">
      <c r="A190" s="13" t="s">
        <v>239</v>
      </c>
      <c r="B190" s="12" t="s">
        <v>74</v>
      </c>
      <c r="C190" s="5" t="s">
        <v>351</v>
      </c>
      <c r="D190" s="5" t="str">
        <f t="shared" si="55"/>
        <v>Bangkok, THA/WS</v>
      </c>
      <c r="E190" s="6">
        <v>38396</v>
      </c>
      <c r="F190" s="6">
        <v>38718</v>
      </c>
      <c r="G190" s="33">
        <f aca="true" t="shared" si="60" ref="G190:G221">F190*100000+E190</f>
        <v>3871838396</v>
      </c>
      <c r="H190" s="5">
        <v>2730</v>
      </c>
      <c r="I190" s="10" t="s">
        <v>203</v>
      </c>
      <c r="J190" s="7">
        <f t="shared" si="6"/>
        <v>13</v>
      </c>
      <c r="K190" s="7" t="str">
        <f t="shared" si="56"/>
        <v>Sr</v>
      </c>
      <c r="L190" s="10" t="str">
        <f t="shared" si="59"/>
        <v>SENIOR</v>
      </c>
      <c r="M190" s="5" t="str">
        <f t="shared" si="57"/>
        <v>12th</v>
      </c>
      <c r="N190" s="5">
        <v>12</v>
      </c>
      <c r="O190" s="5">
        <f t="shared" si="58"/>
        <v>392.496</v>
      </c>
      <c r="P190" s="5">
        <v>0.629</v>
      </c>
      <c r="Q190" s="5"/>
    </row>
    <row r="191" spans="1:17" ht="12.75">
      <c r="A191" s="13" t="s">
        <v>84</v>
      </c>
      <c r="B191" s="12" t="s">
        <v>74</v>
      </c>
      <c r="C191" s="5" t="s">
        <v>351</v>
      </c>
      <c r="D191" s="5" t="str">
        <f t="shared" si="55"/>
        <v>Bangkok, THA/WS</v>
      </c>
      <c r="E191" s="6">
        <v>38396</v>
      </c>
      <c r="F191" s="6">
        <v>38718</v>
      </c>
      <c r="G191" s="33">
        <f t="shared" si="60"/>
        <v>3871838396</v>
      </c>
      <c r="H191" s="5">
        <v>2730</v>
      </c>
      <c r="I191" s="10" t="s">
        <v>203</v>
      </c>
      <c r="J191" s="7">
        <f t="shared" si="6"/>
        <v>13</v>
      </c>
      <c r="K191" s="7" t="str">
        <f t="shared" si="56"/>
        <v>Sr</v>
      </c>
      <c r="L191" s="10" t="str">
        <f t="shared" si="59"/>
        <v>SENIOR</v>
      </c>
      <c r="M191" s="5" t="str">
        <f t="shared" si="57"/>
        <v>5th</v>
      </c>
      <c r="N191" s="5">
        <v>5</v>
      </c>
      <c r="O191" s="5">
        <f t="shared" si="58"/>
        <v>528.36</v>
      </c>
      <c r="P191" s="5">
        <v>0.629</v>
      </c>
      <c r="Q191" s="5"/>
    </row>
    <row r="192" spans="1:17" ht="12.75">
      <c r="A192" s="13" t="s">
        <v>230</v>
      </c>
      <c r="B192" s="12" t="s">
        <v>14</v>
      </c>
      <c r="C192" s="5" t="s">
        <v>352</v>
      </c>
      <c r="D192" s="5" t="str">
        <f t="shared" si="55"/>
        <v>Lyon, FRA/WF</v>
      </c>
      <c r="E192" s="6">
        <v>38396</v>
      </c>
      <c r="F192" s="6">
        <v>38718</v>
      </c>
      <c r="G192" s="33">
        <f t="shared" si="60"/>
        <v>3871838396</v>
      </c>
      <c r="H192" s="5">
        <v>170</v>
      </c>
      <c r="I192" s="10" t="s">
        <v>198</v>
      </c>
      <c r="J192" s="7">
        <f t="shared" si="6"/>
        <v>12</v>
      </c>
      <c r="K192" s="7" t="str">
        <f t="shared" si="56"/>
        <v>Jr</v>
      </c>
      <c r="L192" s="10" t="str">
        <f t="shared" si="59"/>
        <v>JUNIOR</v>
      </c>
      <c r="M192" s="5" t="str">
        <f t="shared" si="57"/>
        <v>6th</v>
      </c>
      <c r="N192" s="5">
        <v>6</v>
      </c>
      <c r="O192" s="5">
        <f t="shared" si="58"/>
        <v>658.86</v>
      </c>
      <c r="P192" s="5">
        <v>1.58</v>
      </c>
      <c r="Q192" s="5"/>
    </row>
    <row r="193" spans="1:17" ht="12.75">
      <c r="A193" s="13" t="s">
        <v>231</v>
      </c>
      <c r="B193" s="12" t="s">
        <v>14</v>
      </c>
      <c r="C193" s="5" t="s">
        <v>352</v>
      </c>
      <c r="D193" s="5" t="str">
        <f t="shared" si="55"/>
        <v>Lyon, FRA/WF</v>
      </c>
      <c r="E193" s="6">
        <v>38396</v>
      </c>
      <c r="F193" s="6">
        <v>38718</v>
      </c>
      <c r="G193" s="33">
        <f t="shared" si="60"/>
        <v>3871838396</v>
      </c>
      <c r="H193" s="5">
        <v>170</v>
      </c>
      <c r="I193" s="10" t="s">
        <v>198</v>
      </c>
      <c r="J193" s="7">
        <f t="shared" si="6"/>
        <v>12</v>
      </c>
      <c r="K193" s="7" t="str">
        <f t="shared" si="56"/>
        <v>Jr</v>
      </c>
      <c r="L193" s="10" t="str">
        <f t="shared" si="59"/>
        <v>JUNIOR</v>
      </c>
      <c r="M193" s="5" t="str">
        <f t="shared" si="57"/>
        <v>19th</v>
      </c>
      <c r="N193" s="5">
        <v>19</v>
      </c>
      <c r="O193" s="5">
        <f t="shared" si="58"/>
        <v>322.32</v>
      </c>
      <c r="P193" s="5">
        <v>1.58</v>
      </c>
      <c r="Q193" s="5"/>
    </row>
    <row r="194" spans="1:17" ht="12.75">
      <c r="A194" s="13" t="s">
        <v>249</v>
      </c>
      <c r="B194" s="12" t="s">
        <v>15</v>
      </c>
      <c r="C194" s="5" t="s">
        <v>354</v>
      </c>
      <c r="D194" s="5" t="str">
        <f t="shared" si="55"/>
        <v>M&amp;ouml;dling, GER/WE</v>
      </c>
      <c r="E194" s="6">
        <v>38396</v>
      </c>
      <c r="F194" s="6">
        <v>38718</v>
      </c>
      <c r="G194" s="33">
        <f t="shared" si="60"/>
        <v>3871838396</v>
      </c>
      <c r="H194" s="5">
        <v>170</v>
      </c>
      <c r="I194" s="10" t="s">
        <v>198</v>
      </c>
      <c r="J194" s="7">
        <f t="shared" si="6"/>
        <v>12</v>
      </c>
      <c r="K194" s="7" t="str">
        <f t="shared" si="56"/>
        <v>Jr</v>
      </c>
      <c r="L194" s="10" t="str">
        <f t="shared" si="59"/>
        <v>JUNIOR</v>
      </c>
      <c r="M194" s="5" t="str">
        <f t="shared" si="57"/>
        <v>23rd</v>
      </c>
      <c r="N194" s="5">
        <v>23</v>
      </c>
      <c r="O194" s="5">
        <f t="shared" si="58"/>
        <v>323.904</v>
      </c>
      <c r="P194" s="5">
        <v>1.687</v>
      </c>
      <c r="Q194" s="5"/>
    </row>
    <row r="195" spans="1:17" ht="12.75">
      <c r="A195" s="13" t="s">
        <v>108</v>
      </c>
      <c r="B195" s="12" t="s">
        <v>11</v>
      </c>
      <c r="C195" s="5" t="s">
        <v>79</v>
      </c>
      <c r="D195" s="5" t="str">
        <f t="shared" si="55"/>
        <v>Dourdan, FRA/MS</v>
      </c>
      <c r="E195" s="6">
        <v>38403</v>
      </c>
      <c r="F195" s="6">
        <v>38718</v>
      </c>
      <c r="G195" s="33">
        <f t="shared" si="60"/>
        <v>3871838403</v>
      </c>
      <c r="H195" s="5">
        <v>170</v>
      </c>
      <c r="I195" s="10" t="s">
        <v>198</v>
      </c>
      <c r="J195" s="7">
        <f t="shared" si="6"/>
        <v>12</v>
      </c>
      <c r="K195" s="7" t="str">
        <f t="shared" si="56"/>
        <v>Jr</v>
      </c>
      <c r="L195" s="10" t="str">
        <f t="shared" si="59"/>
        <v>JUNIOR</v>
      </c>
      <c r="M195" s="5" t="str">
        <f t="shared" si="57"/>
        <v>10th</v>
      </c>
      <c r="N195" s="5">
        <v>10</v>
      </c>
      <c r="O195" s="5">
        <f t="shared" si="58"/>
        <v>636</v>
      </c>
      <c r="P195" s="5">
        <v>2</v>
      </c>
      <c r="Q195" s="5"/>
    </row>
    <row r="196" spans="1:17" ht="12.75">
      <c r="A196" s="13" t="s">
        <v>238</v>
      </c>
      <c r="B196" s="12" t="s">
        <v>11</v>
      </c>
      <c r="C196" s="5" t="s">
        <v>79</v>
      </c>
      <c r="D196" s="5" t="str">
        <f t="shared" si="55"/>
        <v>Dourdan, FRA/MS</v>
      </c>
      <c r="E196" s="6">
        <v>38403</v>
      </c>
      <c r="F196" s="6">
        <v>38718</v>
      </c>
      <c r="G196" s="33">
        <f t="shared" si="60"/>
        <v>3871838403</v>
      </c>
      <c r="H196" s="5">
        <v>170</v>
      </c>
      <c r="I196" s="10" t="s">
        <v>198</v>
      </c>
      <c r="J196" s="7">
        <f t="shared" si="6"/>
        <v>12</v>
      </c>
      <c r="K196" s="7" t="str">
        <f t="shared" si="56"/>
        <v>Jr</v>
      </c>
      <c r="L196" s="10" t="str">
        <f t="shared" si="59"/>
        <v>JUNIOR</v>
      </c>
      <c r="M196" s="5" t="str">
        <f t="shared" si="57"/>
        <v>28th</v>
      </c>
      <c r="N196" s="5">
        <v>28</v>
      </c>
      <c r="O196" s="5">
        <f t="shared" si="58"/>
        <v>354</v>
      </c>
      <c r="P196" s="5">
        <v>2</v>
      </c>
      <c r="Q196" s="5"/>
    </row>
    <row r="197" spans="1:17" ht="12.75">
      <c r="A197" s="13" t="s">
        <v>165</v>
      </c>
      <c r="B197" s="12" t="s">
        <v>11</v>
      </c>
      <c r="C197" s="5" t="s">
        <v>79</v>
      </c>
      <c r="D197" s="5" t="str">
        <f t="shared" si="55"/>
        <v>Dourdan, FRA/MS</v>
      </c>
      <c r="E197" s="6">
        <v>38403</v>
      </c>
      <c r="F197" s="6">
        <v>38718</v>
      </c>
      <c r="G197" s="33">
        <f t="shared" si="60"/>
        <v>3871838403</v>
      </c>
      <c r="H197" s="5">
        <v>170</v>
      </c>
      <c r="I197" s="10" t="s">
        <v>198</v>
      </c>
      <c r="J197" s="7">
        <f t="shared" si="6"/>
        <v>12</v>
      </c>
      <c r="K197" s="7" t="str">
        <f t="shared" si="56"/>
        <v>Jr</v>
      </c>
      <c r="L197" s="10" t="str">
        <f t="shared" si="59"/>
        <v>JUNIOR</v>
      </c>
      <c r="M197" s="5" t="str">
        <f t="shared" si="57"/>
        <v>29th</v>
      </c>
      <c r="N197" s="5">
        <v>29</v>
      </c>
      <c r="O197" s="5">
        <f t="shared" si="58"/>
        <v>348</v>
      </c>
      <c r="P197" s="5">
        <v>2</v>
      </c>
      <c r="Q197" s="5"/>
    </row>
    <row r="198" spans="1:17" ht="12.75">
      <c r="A198" s="13" t="s">
        <v>113</v>
      </c>
      <c r="B198" s="12" t="s">
        <v>11</v>
      </c>
      <c r="C198" s="5" t="s">
        <v>273</v>
      </c>
      <c r="D198" s="5" t="str">
        <f t="shared" si="55"/>
        <v>Seoul, KOR/MS</v>
      </c>
      <c r="E198" s="6">
        <v>38409</v>
      </c>
      <c r="F198" s="6">
        <v>38718</v>
      </c>
      <c r="G198" s="33">
        <f t="shared" si="60"/>
        <v>3871838409</v>
      </c>
      <c r="H198" s="5">
        <v>2730</v>
      </c>
      <c r="I198" s="10" t="s">
        <v>203</v>
      </c>
      <c r="J198" s="7">
        <f t="shared" si="6"/>
        <v>13</v>
      </c>
      <c r="K198" s="7" t="str">
        <f t="shared" si="56"/>
        <v>Sr</v>
      </c>
      <c r="L198" s="10" t="str">
        <f t="shared" si="59"/>
        <v>SENIOR</v>
      </c>
      <c r="M198" s="5" t="str">
        <f t="shared" si="57"/>
        <v>5th</v>
      </c>
      <c r="N198" s="5">
        <v>5</v>
      </c>
      <c r="O198" s="5">
        <f t="shared" si="58"/>
        <v>123.47999999999999</v>
      </c>
      <c r="P198" s="5">
        <v>0.147</v>
      </c>
      <c r="Q198" s="5"/>
    </row>
    <row r="199" spans="1:17" ht="12.75">
      <c r="A199" s="13" t="s">
        <v>145</v>
      </c>
      <c r="B199" s="12" t="s">
        <v>11</v>
      </c>
      <c r="C199" s="5" t="s">
        <v>273</v>
      </c>
      <c r="D199" s="5" t="str">
        <f t="shared" si="55"/>
        <v>Seoul, KOR/MS</v>
      </c>
      <c r="E199" s="6">
        <v>38409</v>
      </c>
      <c r="F199" s="6">
        <v>38718</v>
      </c>
      <c r="G199" s="33">
        <f t="shared" si="60"/>
        <v>3871838409</v>
      </c>
      <c r="H199" s="5">
        <v>2730</v>
      </c>
      <c r="I199" s="10" t="s">
        <v>203</v>
      </c>
      <c r="J199" s="7">
        <f t="shared" si="6"/>
        <v>13</v>
      </c>
      <c r="K199" s="7" t="str">
        <f t="shared" si="56"/>
        <v>Sr</v>
      </c>
      <c r="L199" s="10" t="str">
        <f t="shared" si="59"/>
        <v>SENIOR</v>
      </c>
      <c r="M199" s="5" t="str">
        <f t="shared" si="57"/>
        <v>3rd</v>
      </c>
      <c r="N199" s="5">
        <v>3</v>
      </c>
      <c r="O199" s="5">
        <f t="shared" si="58"/>
        <v>149.94</v>
      </c>
      <c r="P199" s="5">
        <v>0.147</v>
      </c>
      <c r="Q199" s="5"/>
    </row>
    <row r="200" spans="1:17" ht="12.75">
      <c r="A200" s="13" t="s">
        <v>356</v>
      </c>
      <c r="B200" s="12" t="s">
        <v>11</v>
      </c>
      <c r="C200" s="5" t="s">
        <v>273</v>
      </c>
      <c r="D200" s="5" t="str">
        <f t="shared" si="55"/>
        <v>Seoul, KOR/MS</v>
      </c>
      <c r="E200" s="6">
        <v>38409</v>
      </c>
      <c r="F200" s="6">
        <v>38718</v>
      </c>
      <c r="G200" s="33">
        <f t="shared" si="60"/>
        <v>3871838409</v>
      </c>
      <c r="H200" s="5">
        <v>2730</v>
      </c>
      <c r="I200" s="10" t="s">
        <v>203</v>
      </c>
      <c r="J200" s="7">
        <f t="shared" si="6"/>
        <v>13</v>
      </c>
      <c r="K200" s="7" t="str">
        <f t="shared" si="56"/>
        <v>Sr</v>
      </c>
      <c r="L200" s="10" t="str">
        <f t="shared" si="59"/>
        <v>SENIOR</v>
      </c>
      <c r="M200" s="5" t="str">
        <f t="shared" si="57"/>
        <v>21st</v>
      </c>
      <c r="N200" s="5">
        <v>21</v>
      </c>
      <c r="O200" s="5">
        <f t="shared" si="58"/>
        <v>58.211999999999996</v>
      </c>
      <c r="P200" s="5">
        <v>0.147</v>
      </c>
      <c r="Q200" s="5"/>
    </row>
    <row r="201" spans="1:17" ht="12.75">
      <c r="A201" s="13" t="s">
        <v>205</v>
      </c>
      <c r="B201" s="12" t="s">
        <v>74</v>
      </c>
      <c r="C201" s="5" t="s">
        <v>71</v>
      </c>
      <c r="D201" s="5" t="str">
        <f t="shared" si="55"/>
        <v>Budapest, HUN/WS</v>
      </c>
      <c r="E201" s="6">
        <v>38410</v>
      </c>
      <c r="F201" s="6">
        <v>38718</v>
      </c>
      <c r="G201" s="33">
        <f t="shared" si="60"/>
        <v>3871838410</v>
      </c>
      <c r="H201" s="5">
        <v>1280</v>
      </c>
      <c r="I201" s="10" t="s">
        <v>203</v>
      </c>
      <c r="J201" s="7">
        <f t="shared" si="6"/>
        <v>13</v>
      </c>
      <c r="K201" s="7" t="str">
        <f t="shared" si="56"/>
        <v>Sr</v>
      </c>
      <c r="L201" s="10" t="str">
        <f t="shared" si="59"/>
        <v>SENIOR</v>
      </c>
      <c r="M201" s="5" t="str">
        <f t="shared" si="57"/>
        <v>20th</v>
      </c>
      <c r="N201" s="5">
        <v>20</v>
      </c>
      <c r="O201" s="5">
        <f t="shared" si="58"/>
        <v>737.268</v>
      </c>
      <c r="P201" s="5">
        <v>1.834</v>
      </c>
      <c r="Q201" s="5"/>
    </row>
    <row r="202" spans="1:17" ht="12.75">
      <c r="A202" s="13" t="s">
        <v>205</v>
      </c>
      <c r="B202" s="12" t="s">
        <v>74</v>
      </c>
      <c r="C202" s="5" t="s">
        <v>64</v>
      </c>
      <c r="D202" s="5" t="str">
        <f t="shared" si="55"/>
        <v>London, GBR/WS</v>
      </c>
      <c r="E202" s="6">
        <v>38417</v>
      </c>
      <c r="F202" s="6">
        <v>38718</v>
      </c>
      <c r="G202" s="33">
        <f t="shared" si="60"/>
        <v>3871838417</v>
      </c>
      <c r="H202" s="5">
        <v>1280</v>
      </c>
      <c r="I202" s="10" t="s">
        <v>203</v>
      </c>
      <c r="J202" s="7">
        <f t="shared" si="6"/>
        <v>13</v>
      </c>
      <c r="K202" s="7" t="str">
        <f t="shared" si="56"/>
        <v>Sr</v>
      </c>
      <c r="L202" s="10" t="str">
        <f t="shared" si="59"/>
        <v>SENIOR</v>
      </c>
      <c r="M202" s="5" t="str">
        <f t="shared" si="57"/>
        <v>9th</v>
      </c>
      <c r="N202" s="5">
        <v>9</v>
      </c>
      <c r="O202" s="5">
        <f t="shared" si="58"/>
        <v>379.42199999999997</v>
      </c>
      <c r="P202" s="5">
        <v>0.591</v>
      </c>
      <c r="Q202" s="5"/>
    </row>
    <row r="203" spans="1:17" ht="12.75">
      <c r="A203" s="13" t="s">
        <v>139</v>
      </c>
      <c r="B203" s="12" t="s">
        <v>74</v>
      </c>
      <c r="C203" s="5" t="s">
        <v>64</v>
      </c>
      <c r="D203" s="5" t="str">
        <f t="shared" si="55"/>
        <v>London, GBR/WS</v>
      </c>
      <c r="E203" s="6">
        <v>38417</v>
      </c>
      <c r="F203" s="6">
        <v>38718</v>
      </c>
      <c r="G203" s="33">
        <f t="shared" si="60"/>
        <v>3871838417</v>
      </c>
      <c r="H203" s="5">
        <v>1280</v>
      </c>
      <c r="I203" s="10" t="s">
        <v>203</v>
      </c>
      <c r="J203" s="7">
        <f t="shared" si="6"/>
        <v>13</v>
      </c>
      <c r="K203" s="7" t="str">
        <f t="shared" si="56"/>
        <v>Sr</v>
      </c>
      <c r="L203" s="10" t="str">
        <f t="shared" si="59"/>
        <v>SENIOR</v>
      </c>
      <c r="M203" s="5" t="str">
        <f t="shared" si="57"/>
        <v>6th</v>
      </c>
      <c r="N203" s="5">
        <v>6</v>
      </c>
      <c r="O203" s="5">
        <f t="shared" si="58"/>
        <v>492.89399999999995</v>
      </c>
      <c r="P203" s="5">
        <v>0.591</v>
      </c>
      <c r="Q203" s="5"/>
    </row>
    <row r="204" spans="1:17" ht="12.75">
      <c r="A204" s="13" t="s">
        <v>86</v>
      </c>
      <c r="B204" s="12" t="s">
        <v>74</v>
      </c>
      <c r="C204" s="5" t="s">
        <v>64</v>
      </c>
      <c r="D204" s="5" t="str">
        <f t="shared" si="55"/>
        <v>London, GBR/WS</v>
      </c>
      <c r="E204" s="6">
        <v>38417</v>
      </c>
      <c r="F204" s="6">
        <v>38718</v>
      </c>
      <c r="G204" s="33">
        <f t="shared" si="60"/>
        <v>3871838417</v>
      </c>
      <c r="H204" s="5">
        <v>1280</v>
      </c>
      <c r="I204" s="10" t="s">
        <v>203</v>
      </c>
      <c r="J204" s="7">
        <f t="shared" si="6"/>
        <v>13</v>
      </c>
      <c r="K204" s="7" t="str">
        <f t="shared" si="56"/>
        <v>Sr</v>
      </c>
      <c r="L204" s="10" t="str">
        <f t="shared" si="59"/>
        <v>SENIOR</v>
      </c>
      <c r="M204" s="5" t="str">
        <f t="shared" si="57"/>
        <v>1st</v>
      </c>
      <c r="N204" s="5">
        <v>1</v>
      </c>
      <c r="O204" s="5">
        <f t="shared" si="58"/>
        <v>709.1999999999999</v>
      </c>
      <c r="P204" s="5">
        <v>0.591</v>
      </c>
      <c r="Q204" s="5"/>
    </row>
    <row r="205" spans="1:17" ht="12.75">
      <c r="A205" s="13" t="s">
        <v>84</v>
      </c>
      <c r="B205" s="12" t="s">
        <v>74</v>
      </c>
      <c r="C205" s="5" t="s">
        <v>64</v>
      </c>
      <c r="D205" s="5" t="str">
        <f t="shared" si="55"/>
        <v>London, GBR/WS</v>
      </c>
      <c r="E205" s="6">
        <v>38417</v>
      </c>
      <c r="F205" s="6">
        <v>38718</v>
      </c>
      <c r="G205" s="33">
        <f t="shared" si="60"/>
        <v>3871838417</v>
      </c>
      <c r="H205" s="5">
        <v>1280</v>
      </c>
      <c r="I205" s="10" t="s">
        <v>203</v>
      </c>
      <c r="J205" s="7">
        <f t="shared" si="6"/>
        <v>13</v>
      </c>
      <c r="K205" s="7" t="str">
        <f t="shared" si="56"/>
        <v>Sr</v>
      </c>
      <c r="L205" s="10" t="str">
        <f t="shared" si="59"/>
        <v>SENIOR</v>
      </c>
      <c r="M205" s="5" t="str">
        <f t="shared" si="57"/>
        <v>5th</v>
      </c>
      <c r="N205" s="5">
        <v>5</v>
      </c>
      <c r="O205" s="5">
        <f t="shared" si="58"/>
        <v>496.44</v>
      </c>
      <c r="P205" s="5">
        <v>0.591</v>
      </c>
      <c r="Q205" s="5"/>
    </row>
    <row r="206" spans="1:17" ht="12.75">
      <c r="A206" s="13" t="s">
        <v>355</v>
      </c>
      <c r="B206" s="12" t="s">
        <v>15</v>
      </c>
      <c r="C206" s="5" t="s">
        <v>170</v>
      </c>
      <c r="D206" s="5" t="str">
        <f t="shared" si="55"/>
        <v>Luxembourg, LUX/WE</v>
      </c>
      <c r="E206" s="6">
        <v>38417</v>
      </c>
      <c r="F206" s="6">
        <v>38718</v>
      </c>
      <c r="G206" s="33">
        <f t="shared" si="60"/>
        <v>3871838417</v>
      </c>
      <c r="H206" s="5">
        <v>2594</v>
      </c>
      <c r="I206" s="10" t="s">
        <v>203</v>
      </c>
      <c r="J206" s="7">
        <f t="shared" si="6"/>
        <v>13</v>
      </c>
      <c r="K206" s="7" t="str">
        <f t="shared" si="56"/>
        <v>Sr</v>
      </c>
      <c r="L206" s="10" t="str">
        <f t="shared" si="59"/>
        <v>SENIOR</v>
      </c>
      <c r="M206" s="5" t="str">
        <f t="shared" si="57"/>
        <v>62nd</v>
      </c>
      <c r="N206" s="5">
        <v>62</v>
      </c>
      <c r="O206" s="5">
        <f t="shared" si="58"/>
        <v>200</v>
      </c>
      <c r="P206" s="5">
        <v>2</v>
      </c>
      <c r="Q206" s="5"/>
    </row>
    <row r="207" spans="1:17" ht="12.75">
      <c r="A207" s="13" t="s">
        <v>159</v>
      </c>
      <c r="B207" s="12" t="s">
        <v>12</v>
      </c>
      <c r="C207" s="5" t="s">
        <v>166</v>
      </c>
      <c r="D207" s="5" t="str">
        <f t="shared" si="55"/>
        <v>Shanghai, CHN/MF</v>
      </c>
      <c r="E207" s="6">
        <v>38417</v>
      </c>
      <c r="F207" s="6">
        <v>38718</v>
      </c>
      <c r="G207" s="33">
        <f t="shared" si="60"/>
        <v>3871838417</v>
      </c>
      <c r="H207" s="5">
        <v>2594</v>
      </c>
      <c r="I207" s="10" t="s">
        <v>203</v>
      </c>
      <c r="J207" s="7">
        <f t="shared" si="6"/>
        <v>13</v>
      </c>
      <c r="K207" s="7" t="str">
        <f t="shared" si="56"/>
        <v>Sr</v>
      </c>
      <c r="L207" s="10" t="str">
        <f t="shared" si="59"/>
        <v>SENIOR</v>
      </c>
      <c r="M207" s="5" t="str">
        <f t="shared" si="57"/>
        <v>36th</v>
      </c>
      <c r="N207" s="5">
        <v>36</v>
      </c>
      <c r="O207" s="5">
        <f t="shared" si="58"/>
        <v>200</v>
      </c>
      <c r="P207" s="5">
        <v>2</v>
      </c>
      <c r="Q207" s="5"/>
    </row>
    <row r="208" spans="1:17" ht="12.75">
      <c r="A208" s="13" t="s">
        <v>160</v>
      </c>
      <c r="B208" s="12" t="s">
        <v>12</v>
      </c>
      <c r="C208" s="5" t="s">
        <v>166</v>
      </c>
      <c r="D208" s="5" t="str">
        <f aca="true" t="shared" si="61" ref="D208:D239">C208&amp;"/"&amp;B208</f>
        <v>Shanghai, CHN/MF</v>
      </c>
      <c r="E208" s="6">
        <v>38417</v>
      </c>
      <c r="F208" s="6">
        <v>38718</v>
      </c>
      <c r="G208" s="33">
        <f t="shared" si="60"/>
        <v>3871838417</v>
      </c>
      <c r="H208" s="5">
        <v>2594</v>
      </c>
      <c r="I208" s="10" t="s">
        <v>203</v>
      </c>
      <c r="J208" s="7">
        <f t="shared" si="6"/>
        <v>13</v>
      </c>
      <c r="K208" s="7" t="str">
        <f aca="true" t="shared" si="62" ref="K208:K239">IF(L208="JUNIOR","Jr",IF(OR(L208="CADET",L208="CDT-WLDS"),"Cadet","Sr"))</f>
        <v>Sr</v>
      </c>
      <c r="L208" s="10" t="str">
        <f t="shared" si="59"/>
        <v>SENIOR</v>
      </c>
      <c r="M208" s="5" t="str">
        <f aca="true" t="shared" si="63" ref="M208:M239">IF(MOD(N208,1)&lt;&gt;0,"T-","")&amp;INT(N208)&amp;IF(AND(INT(N208)&gt;=11,INT(N208)&lt;14),"th",IF(MOD(INT(N208),10)=1,"st",IF(MOD(INT(N208),10)=2,"nd",IF(MOD(INT(N208),10)=3,"rd","th"))))</f>
        <v>3rd</v>
      </c>
      <c r="N208" s="5">
        <v>3</v>
      </c>
      <c r="O208" s="5">
        <f aca="true" t="shared" si="64" ref="O208:O239">IF(OR(N208&gt;=65,ISNUMBER(N208)=FALSE),0,VLOOKUP(N208,PointTable,$J208,TRUE))*IF(P208&gt;0,P208,1)</f>
        <v>2040</v>
      </c>
      <c r="P208" s="5">
        <v>2</v>
      </c>
      <c r="Q208" s="5"/>
    </row>
    <row r="209" spans="1:17" ht="12.75">
      <c r="A209" s="13" t="s">
        <v>86</v>
      </c>
      <c r="B209" s="12" t="s">
        <v>74</v>
      </c>
      <c r="C209" s="5" t="s">
        <v>119</v>
      </c>
      <c r="D209" s="5" t="str">
        <f t="shared" si="61"/>
        <v>Foggia, ITA/WS</v>
      </c>
      <c r="E209" s="6">
        <v>38423</v>
      </c>
      <c r="F209" s="6">
        <v>38718</v>
      </c>
      <c r="G209" s="33">
        <f t="shared" si="60"/>
        <v>3871838423</v>
      </c>
      <c r="H209" s="5">
        <v>1280</v>
      </c>
      <c r="I209" s="10" t="s">
        <v>203</v>
      </c>
      <c r="J209" s="7">
        <f t="shared" si="6"/>
        <v>13</v>
      </c>
      <c r="K209" s="7" t="str">
        <f t="shared" si="62"/>
        <v>Sr</v>
      </c>
      <c r="L209" s="10" t="str">
        <f aca="true" t="shared" si="65" ref="L209:L240">IF(OR(I209="M",I209="N1"),"SENIOR",IF(OR(I209="L",I209="L1"),"JUNIOR",IF(I209="J","CDT-WLDS",IF(OR(I209="K1",I209="I"),"CADET",I209))))</f>
        <v>SENIOR</v>
      </c>
      <c r="M209" s="5" t="str">
        <f t="shared" si="63"/>
        <v>1st</v>
      </c>
      <c r="N209" s="5">
        <v>1</v>
      </c>
      <c r="O209" s="5">
        <f t="shared" si="64"/>
        <v>2400</v>
      </c>
      <c r="P209" s="5">
        <v>2</v>
      </c>
      <c r="Q209" s="5"/>
    </row>
    <row r="210" spans="1:17" ht="12.75">
      <c r="A210" s="13" t="s">
        <v>172</v>
      </c>
      <c r="B210" s="12" t="s">
        <v>16</v>
      </c>
      <c r="C210" s="5" t="s">
        <v>150</v>
      </c>
      <c r="D210" s="5" t="str">
        <f t="shared" si="61"/>
        <v>Stockholm, SWE/ME</v>
      </c>
      <c r="E210" s="6">
        <v>38423</v>
      </c>
      <c r="F210" s="6">
        <v>38718</v>
      </c>
      <c r="G210" s="33">
        <f t="shared" si="60"/>
        <v>3871838423</v>
      </c>
      <c r="H210" s="5">
        <v>2594</v>
      </c>
      <c r="I210" s="10" t="s">
        <v>203</v>
      </c>
      <c r="J210" s="7">
        <f t="shared" si="6"/>
        <v>13</v>
      </c>
      <c r="K210" s="7" t="str">
        <f t="shared" si="62"/>
        <v>Sr</v>
      </c>
      <c r="L210" s="10" t="str">
        <f t="shared" si="65"/>
        <v>SENIOR</v>
      </c>
      <c r="M210" s="5" t="str">
        <f t="shared" si="63"/>
        <v>12th</v>
      </c>
      <c r="N210" s="5">
        <v>12</v>
      </c>
      <c r="O210" s="5">
        <f t="shared" si="64"/>
        <v>1248</v>
      </c>
      <c r="P210" s="5">
        <v>2</v>
      </c>
      <c r="Q210" s="5"/>
    </row>
    <row r="211" spans="1:17" ht="12.75">
      <c r="A211" s="13" t="s">
        <v>135</v>
      </c>
      <c r="B211" s="12" t="s">
        <v>16</v>
      </c>
      <c r="C211" s="5" t="s">
        <v>150</v>
      </c>
      <c r="D211" s="5" t="str">
        <f t="shared" si="61"/>
        <v>Stockholm, SWE/ME</v>
      </c>
      <c r="E211" s="6">
        <v>38423</v>
      </c>
      <c r="F211" s="6">
        <v>38718</v>
      </c>
      <c r="G211" s="33">
        <f t="shared" si="60"/>
        <v>3871838423</v>
      </c>
      <c r="H211" s="5">
        <v>2594</v>
      </c>
      <c r="I211" s="10" t="s">
        <v>203</v>
      </c>
      <c r="J211" s="7">
        <f t="shared" si="6"/>
        <v>13</v>
      </c>
      <c r="K211" s="7" t="str">
        <f t="shared" si="62"/>
        <v>Sr</v>
      </c>
      <c r="L211" s="10" t="str">
        <f t="shared" si="65"/>
        <v>SENIOR</v>
      </c>
      <c r="M211" s="5" t="str">
        <f t="shared" si="63"/>
        <v>19th</v>
      </c>
      <c r="N211" s="5">
        <v>19</v>
      </c>
      <c r="O211" s="5">
        <f t="shared" si="64"/>
        <v>816</v>
      </c>
      <c r="P211" s="5">
        <v>2</v>
      </c>
      <c r="Q211" s="5"/>
    </row>
    <row r="212" spans="1:17" ht="12.75">
      <c r="A212" s="13" t="s">
        <v>111</v>
      </c>
      <c r="B212" s="12" t="s">
        <v>11</v>
      </c>
      <c r="C212" s="5" t="s">
        <v>168</v>
      </c>
      <c r="D212" s="5" t="str">
        <f t="shared" si="61"/>
        <v>Athens, GRE/MS</v>
      </c>
      <c r="E212" s="6">
        <v>38424</v>
      </c>
      <c r="F212" s="6">
        <v>38718</v>
      </c>
      <c r="G212" s="33">
        <f t="shared" si="60"/>
        <v>3871838424</v>
      </c>
      <c r="H212" s="5">
        <v>2594</v>
      </c>
      <c r="I212" s="10" t="s">
        <v>203</v>
      </c>
      <c r="J212" s="7">
        <f t="shared" si="6"/>
        <v>13</v>
      </c>
      <c r="K212" s="7" t="str">
        <f t="shared" si="62"/>
        <v>Sr</v>
      </c>
      <c r="L212" s="10" t="str">
        <f t="shared" si="65"/>
        <v>SENIOR</v>
      </c>
      <c r="M212" s="5" t="str">
        <f t="shared" si="63"/>
        <v>T-53rd</v>
      </c>
      <c r="N212" s="5">
        <v>53.5</v>
      </c>
      <c r="O212" s="5">
        <f t="shared" si="64"/>
        <v>200</v>
      </c>
      <c r="P212" s="5">
        <v>2</v>
      </c>
      <c r="Q212" s="5"/>
    </row>
    <row r="213" spans="1:17" ht="12.75">
      <c r="A213" s="13" t="s">
        <v>350</v>
      </c>
      <c r="B213" s="12" t="s">
        <v>12</v>
      </c>
      <c r="C213" s="5" t="s">
        <v>357</v>
      </c>
      <c r="D213" s="5" t="str">
        <f t="shared" si="61"/>
        <v>Tokyo, JPN/MF</v>
      </c>
      <c r="E213" s="6">
        <v>38424</v>
      </c>
      <c r="F213" s="6">
        <v>38718</v>
      </c>
      <c r="G213" s="33">
        <f t="shared" si="60"/>
        <v>3871838424</v>
      </c>
      <c r="H213" s="5">
        <v>1280</v>
      </c>
      <c r="I213" s="10" t="s">
        <v>203</v>
      </c>
      <c r="J213" s="7">
        <f t="shared" si="6"/>
        <v>13</v>
      </c>
      <c r="K213" s="7" t="str">
        <f t="shared" si="62"/>
        <v>Sr</v>
      </c>
      <c r="L213" s="10" t="str">
        <f t="shared" si="65"/>
        <v>SENIOR</v>
      </c>
      <c r="M213" s="5" t="str">
        <f t="shared" si="63"/>
        <v>30th</v>
      </c>
      <c r="N213" s="5">
        <v>30</v>
      </c>
      <c r="O213" s="5">
        <f t="shared" si="64"/>
        <v>119.13</v>
      </c>
      <c r="P213" s="5">
        <v>0.361</v>
      </c>
      <c r="Q213" s="5"/>
    </row>
    <row r="214" spans="1:17" ht="12.75">
      <c r="A214" s="13" t="s">
        <v>169</v>
      </c>
      <c r="B214" s="12" t="s">
        <v>12</v>
      </c>
      <c r="C214" s="5" t="s">
        <v>358</v>
      </c>
      <c r="D214" s="5" t="str">
        <f t="shared" si="61"/>
        <v>Cairo, EGY/MF</v>
      </c>
      <c r="E214" s="6">
        <v>38430</v>
      </c>
      <c r="F214" s="6">
        <v>38718</v>
      </c>
      <c r="G214" s="33">
        <f t="shared" si="60"/>
        <v>3871838430</v>
      </c>
      <c r="H214" s="5">
        <v>2594</v>
      </c>
      <c r="I214" s="10" t="s">
        <v>203</v>
      </c>
      <c r="J214" s="7">
        <f t="shared" si="6"/>
        <v>13</v>
      </c>
      <c r="K214" s="7" t="str">
        <f t="shared" si="62"/>
        <v>Sr</v>
      </c>
      <c r="L214" s="10" t="str">
        <f t="shared" si="65"/>
        <v>SENIOR</v>
      </c>
      <c r="M214" s="5" t="str">
        <f t="shared" si="63"/>
        <v>31st</v>
      </c>
      <c r="N214" s="5">
        <v>31</v>
      </c>
      <c r="O214" s="5">
        <f t="shared" si="64"/>
        <v>652</v>
      </c>
      <c r="P214" s="5">
        <v>2</v>
      </c>
      <c r="Q214" s="5"/>
    </row>
    <row r="215" spans="1:17" ht="12.75">
      <c r="A215" s="13" t="s">
        <v>159</v>
      </c>
      <c r="B215" s="12" t="s">
        <v>12</v>
      </c>
      <c r="C215" s="5" t="s">
        <v>358</v>
      </c>
      <c r="D215" s="5" t="str">
        <f t="shared" si="61"/>
        <v>Cairo, EGY/MF</v>
      </c>
      <c r="E215" s="6">
        <v>38430</v>
      </c>
      <c r="F215" s="6">
        <v>38718</v>
      </c>
      <c r="G215" s="33">
        <f t="shared" si="60"/>
        <v>3871838430</v>
      </c>
      <c r="H215" s="5">
        <v>2594</v>
      </c>
      <c r="I215" s="10" t="s">
        <v>203</v>
      </c>
      <c r="J215" s="7">
        <f t="shared" si="6"/>
        <v>13</v>
      </c>
      <c r="K215" s="7" t="str">
        <f t="shared" si="62"/>
        <v>Sr</v>
      </c>
      <c r="L215" s="10" t="str">
        <f t="shared" si="65"/>
        <v>SENIOR</v>
      </c>
      <c r="M215" s="5" t="str">
        <f t="shared" si="63"/>
        <v>12th</v>
      </c>
      <c r="N215" s="5">
        <v>12</v>
      </c>
      <c r="O215" s="5">
        <f t="shared" si="64"/>
        <v>1248</v>
      </c>
      <c r="P215" s="5">
        <v>2</v>
      </c>
      <c r="Q215" s="5"/>
    </row>
    <row r="216" spans="1:17" ht="12.75">
      <c r="A216" s="13" t="s">
        <v>160</v>
      </c>
      <c r="B216" s="12" t="s">
        <v>12</v>
      </c>
      <c r="C216" s="5" t="s">
        <v>358</v>
      </c>
      <c r="D216" s="5" t="str">
        <f t="shared" si="61"/>
        <v>Cairo, EGY/MF</v>
      </c>
      <c r="E216" s="6">
        <v>38430</v>
      </c>
      <c r="F216" s="6">
        <v>38718</v>
      </c>
      <c r="G216" s="33">
        <f t="shared" si="60"/>
        <v>3871838430</v>
      </c>
      <c r="H216" s="5">
        <v>2594</v>
      </c>
      <c r="I216" s="10" t="s">
        <v>203</v>
      </c>
      <c r="J216" s="7">
        <f t="shared" si="6"/>
        <v>13</v>
      </c>
      <c r="K216" s="7" t="str">
        <f t="shared" si="62"/>
        <v>Sr</v>
      </c>
      <c r="L216" s="10" t="str">
        <f t="shared" si="65"/>
        <v>SENIOR</v>
      </c>
      <c r="M216" s="5" t="str">
        <f t="shared" si="63"/>
        <v>28th</v>
      </c>
      <c r="N216" s="5">
        <v>28</v>
      </c>
      <c r="O216" s="5">
        <f t="shared" si="64"/>
        <v>676</v>
      </c>
      <c r="P216" s="5">
        <v>2</v>
      </c>
      <c r="Q216" s="5"/>
    </row>
    <row r="217" spans="1:17" ht="12.75">
      <c r="A217" s="13" t="s">
        <v>86</v>
      </c>
      <c r="B217" s="12" t="s">
        <v>74</v>
      </c>
      <c r="C217" s="5" t="s">
        <v>103</v>
      </c>
      <c r="D217" s="5" t="str">
        <f t="shared" si="61"/>
        <v>Moscow, RUS/WS</v>
      </c>
      <c r="E217" s="6">
        <v>38430</v>
      </c>
      <c r="F217" s="6">
        <v>38718</v>
      </c>
      <c r="G217" s="33">
        <f t="shared" si="60"/>
        <v>3871838430</v>
      </c>
      <c r="H217" s="5">
        <v>1280</v>
      </c>
      <c r="I217" s="10" t="s">
        <v>203</v>
      </c>
      <c r="J217" s="7">
        <f t="shared" si="6"/>
        <v>13</v>
      </c>
      <c r="K217" s="7" t="str">
        <f t="shared" si="62"/>
        <v>Sr</v>
      </c>
      <c r="L217" s="10" t="str">
        <f t="shared" si="65"/>
        <v>SENIOR</v>
      </c>
      <c r="M217" s="5" t="str">
        <f t="shared" si="63"/>
        <v>5th</v>
      </c>
      <c r="N217" s="5">
        <v>5</v>
      </c>
      <c r="O217" s="5">
        <f t="shared" si="64"/>
        <v>1259.16</v>
      </c>
      <c r="P217" s="5">
        <v>1.499</v>
      </c>
      <c r="Q217" s="5"/>
    </row>
    <row r="218" spans="1:17" ht="12.75">
      <c r="A218" s="13" t="s">
        <v>172</v>
      </c>
      <c r="B218" s="12" t="s">
        <v>16</v>
      </c>
      <c r="C218" s="5" t="s">
        <v>88</v>
      </c>
      <c r="D218" s="5" t="str">
        <f t="shared" si="61"/>
        <v>Paris, FRA/ME</v>
      </c>
      <c r="E218" s="6">
        <v>38430</v>
      </c>
      <c r="F218" s="6">
        <v>38718</v>
      </c>
      <c r="G218" s="33">
        <f t="shared" si="60"/>
        <v>3871838430</v>
      </c>
      <c r="H218" s="5">
        <v>2594</v>
      </c>
      <c r="I218" s="10" t="s">
        <v>203</v>
      </c>
      <c r="J218" s="7">
        <f t="shared" si="6"/>
        <v>13</v>
      </c>
      <c r="K218" s="7" t="str">
        <f t="shared" si="62"/>
        <v>Sr</v>
      </c>
      <c r="L218" s="10" t="str">
        <f t="shared" si="65"/>
        <v>SENIOR</v>
      </c>
      <c r="M218" s="5" t="str">
        <f t="shared" si="63"/>
        <v>34th</v>
      </c>
      <c r="N218" s="5">
        <v>34</v>
      </c>
      <c r="O218" s="5">
        <f t="shared" si="64"/>
        <v>200</v>
      </c>
      <c r="P218" s="5">
        <v>2</v>
      </c>
      <c r="Q218" s="5"/>
    </row>
    <row r="219" spans="1:17" ht="12.75">
      <c r="A219" s="13" t="s">
        <v>135</v>
      </c>
      <c r="B219" s="12" t="s">
        <v>16</v>
      </c>
      <c r="C219" s="5" t="s">
        <v>88</v>
      </c>
      <c r="D219" s="5" t="str">
        <f t="shared" si="61"/>
        <v>Paris, FRA/ME</v>
      </c>
      <c r="E219" s="6">
        <v>38430</v>
      </c>
      <c r="F219" s="6">
        <v>38718</v>
      </c>
      <c r="G219" s="33">
        <f t="shared" si="60"/>
        <v>3871838430</v>
      </c>
      <c r="H219" s="5">
        <v>2594</v>
      </c>
      <c r="I219" s="10" t="s">
        <v>203</v>
      </c>
      <c r="J219" s="7">
        <f t="shared" si="6"/>
        <v>13</v>
      </c>
      <c r="K219" s="7" t="str">
        <f t="shared" si="62"/>
        <v>Sr</v>
      </c>
      <c r="L219" s="10" t="str">
        <f t="shared" si="65"/>
        <v>SENIOR</v>
      </c>
      <c r="M219" s="5" t="str">
        <f t="shared" si="63"/>
        <v>35th</v>
      </c>
      <c r="N219" s="5">
        <v>35</v>
      </c>
      <c r="O219" s="5">
        <f t="shared" si="64"/>
        <v>200</v>
      </c>
      <c r="P219" s="5">
        <v>2</v>
      </c>
      <c r="Q219" s="5"/>
    </row>
    <row r="220" spans="1:17" ht="12.75">
      <c r="A220" s="13" t="s">
        <v>360</v>
      </c>
      <c r="B220" s="12" t="s">
        <v>12</v>
      </c>
      <c r="C220" s="5" t="s">
        <v>277</v>
      </c>
      <c r="D220" s="5" t="str">
        <f t="shared" si="61"/>
        <v>Copenhagen, DEN (Sat)/MF</v>
      </c>
      <c r="E220" s="6">
        <v>38431</v>
      </c>
      <c r="F220" s="6">
        <v>38718</v>
      </c>
      <c r="G220" s="33">
        <f t="shared" si="60"/>
        <v>3871838431</v>
      </c>
      <c r="H220" s="5">
        <v>0</v>
      </c>
      <c r="I220" s="10" t="s">
        <v>203</v>
      </c>
      <c r="J220" s="7">
        <f t="shared" si="6"/>
        <v>13</v>
      </c>
      <c r="K220" s="7" t="str">
        <f t="shared" si="62"/>
        <v>Sr</v>
      </c>
      <c r="L220" s="10" t="str">
        <f t="shared" si="65"/>
        <v>SENIOR</v>
      </c>
      <c r="M220" s="5" t="str">
        <f t="shared" si="63"/>
        <v>23rd</v>
      </c>
      <c r="N220" s="5">
        <v>23</v>
      </c>
      <c r="O220" s="5">
        <f t="shared" si="64"/>
        <v>32.256</v>
      </c>
      <c r="P220" s="5">
        <v>0.084</v>
      </c>
      <c r="Q220" s="5"/>
    </row>
    <row r="221" spans="1:17" ht="12.75">
      <c r="A221" s="13" t="s">
        <v>361</v>
      </c>
      <c r="B221" s="12" t="s">
        <v>12</v>
      </c>
      <c r="C221" s="5" t="s">
        <v>277</v>
      </c>
      <c r="D221" s="5" t="str">
        <f t="shared" si="61"/>
        <v>Copenhagen, DEN (Sat)/MF</v>
      </c>
      <c r="E221" s="6">
        <v>38431</v>
      </c>
      <c r="F221" s="6">
        <v>38718</v>
      </c>
      <c r="G221" s="33">
        <f t="shared" si="60"/>
        <v>3871838431</v>
      </c>
      <c r="H221" s="5">
        <v>0</v>
      </c>
      <c r="I221" s="10" t="s">
        <v>203</v>
      </c>
      <c r="J221" s="7">
        <f t="shared" si="6"/>
        <v>13</v>
      </c>
      <c r="K221" s="7" t="str">
        <f t="shared" si="62"/>
        <v>Sr</v>
      </c>
      <c r="L221" s="10" t="str">
        <f t="shared" si="65"/>
        <v>SENIOR</v>
      </c>
      <c r="M221" s="5" t="str">
        <f t="shared" si="63"/>
        <v>22nd</v>
      </c>
      <c r="N221" s="5">
        <v>22</v>
      </c>
      <c r="O221" s="5">
        <f t="shared" si="64"/>
        <v>32.760000000000005</v>
      </c>
      <c r="P221" s="5">
        <v>0.084</v>
      </c>
      <c r="Q221" s="5"/>
    </row>
    <row r="222" spans="1:17" ht="12.75">
      <c r="A222" s="13" t="s">
        <v>362</v>
      </c>
      <c r="B222" s="12" t="s">
        <v>12</v>
      </c>
      <c r="C222" s="5" t="s">
        <v>277</v>
      </c>
      <c r="D222" s="5" t="str">
        <f t="shared" si="61"/>
        <v>Copenhagen, DEN (Sat)/MF</v>
      </c>
      <c r="E222" s="6">
        <v>38431</v>
      </c>
      <c r="F222" s="6">
        <v>38718</v>
      </c>
      <c r="G222" s="33">
        <f aca="true" t="shared" si="66" ref="G222:G253">F222*100000+E222</f>
        <v>3871838431</v>
      </c>
      <c r="H222" s="5">
        <v>0</v>
      </c>
      <c r="I222" s="10" t="s">
        <v>203</v>
      </c>
      <c r="J222" s="7">
        <f t="shared" si="6"/>
        <v>13</v>
      </c>
      <c r="K222" s="7" t="str">
        <f t="shared" si="62"/>
        <v>Sr</v>
      </c>
      <c r="L222" s="10" t="str">
        <f t="shared" si="65"/>
        <v>SENIOR</v>
      </c>
      <c r="M222" s="5" t="str">
        <f t="shared" si="63"/>
        <v>9th</v>
      </c>
      <c r="N222" s="5">
        <v>9</v>
      </c>
      <c r="O222" s="5">
        <f t="shared" si="64"/>
        <v>53.928000000000004</v>
      </c>
      <c r="P222" s="5">
        <v>0.084</v>
      </c>
      <c r="Q222" s="5"/>
    </row>
    <row r="223" spans="1:17" ht="12.75">
      <c r="A223" s="13" t="s">
        <v>359</v>
      </c>
      <c r="B223" s="12" t="s">
        <v>14</v>
      </c>
      <c r="C223" s="5" t="s">
        <v>277</v>
      </c>
      <c r="D223" s="5" t="str">
        <f t="shared" si="61"/>
        <v>Copenhagen, DEN (Sat)/WF</v>
      </c>
      <c r="E223" s="6">
        <v>38431</v>
      </c>
      <c r="F223" s="6">
        <v>38718</v>
      </c>
      <c r="G223" s="33">
        <f t="shared" si="66"/>
        <v>3871838431</v>
      </c>
      <c r="H223" s="5">
        <v>0</v>
      </c>
      <c r="I223" s="10" t="s">
        <v>203</v>
      </c>
      <c r="J223" s="7">
        <f t="shared" si="6"/>
        <v>13</v>
      </c>
      <c r="K223" s="7" t="str">
        <f t="shared" si="62"/>
        <v>Sr</v>
      </c>
      <c r="L223" s="10" t="str">
        <f t="shared" si="65"/>
        <v>SENIOR</v>
      </c>
      <c r="M223" s="5" t="str">
        <f t="shared" si="63"/>
        <v>5th</v>
      </c>
      <c r="N223" s="5">
        <v>5</v>
      </c>
      <c r="O223" s="5">
        <f t="shared" si="64"/>
        <v>12.6</v>
      </c>
      <c r="P223" s="5">
        <v>0.015</v>
      </c>
      <c r="Q223" s="5"/>
    </row>
    <row r="224" spans="1:17" ht="12.75">
      <c r="A224" s="13" t="s">
        <v>244</v>
      </c>
      <c r="B224" s="12" t="s">
        <v>12</v>
      </c>
      <c r="C224" s="5" t="s">
        <v>363</v>
      </c>
      <c r="D224" s="5" t="str">
        <f t="shared" si="61"/>
        <v>Cadet Worlds, Linz, AUT/MF</v>
      </c>
      <c r="E224" s="6">
        <v>38434</v>
      </c>
      <c r="F224" s="6">
        <v>38718</v>
      </c>
      <c r="G224" s="33">
        <f t="shared" si="66"/>
        <v>3871838434</v>
      </c>
      <c r="H224" s="5">
        <v>10</v>
      </c>
      <c r="I224" s="10" t="s">
        <v>197</v>
      </c>
      <c r="J224" s="7">
        <f t="shared" si="6"/>
        <v>11</v>
      </c>
      <c r="K224" s="7" t="str">
        <f t="shared" si="62"/>
        <v>Cadet</v>
      </c>
      <c r="L224" s="10" t="str">
        <f t="shared" si="65"/>
        <v>CDT-WLDS</v>
      </c>
      <c r="M224" s="5" t="str">
        <f t="shared" si="63"/>
        <v>2nd</v>
      </c>
      <c r="N224" s="5">
        <v>2</v>
      </c>
      <c r="O224" s="5">
        <f t="shared" si="64"/>
        <v>736</v>
      </c>
      <c r="P224" s="5"/>
      <c r="Q224" s="5"/>
    </row>
    <row r="225" spans="1:17" ht="12.75">
      <c r="A225" s="13" t="s">
        <v>295</v>
      </c>
      <c r="B225" s="12" t="s">
        <v>12</v>
      </c>
      <c r="C225" s="5" t="s">
        <v>363</v>
      </c>
      <c r="D225" s="5" t="str">
        <f t="shared" si="61"/>
        <v>Cadet Worlds, Linz, AUT/MF</v>
      </c>
      <c r="E225" s="6">
        <v>38434</v>
      </c>
      <c r="F225" s="6">
        <v>38718</v>
      </c>
      <c r="G225" s="33">
        <f t="shared" si="66"/>
        <v>3871838434</v>
      </c>
      <c r="H225" s="5">
        <v>0</v>
      </c>
      <c r="I225" s="10" t="s">
        <v>197</v>
      </c>
      <c r="J225" s="7">
        <f t="shared" si="6"/>
        <v>11</v>
      </c>
      <c r="K225" s="7" t="str">
        <f t="shared" si="62"/>
        <v>Cadet</v>
      </c>
      <c r="L225" s="10" t="str">
        <f t="shared" si="65"/>
        <v>CDT-WLDS</v>
      </c>
      <c r="M225" s="5" t="str">
        <f t="shared" si="63"/>
        <v>30th</v>
      </c>
      <c r="N225" s="5">
        <v>30</v>
      </c>
      <c r="O225" s="5">
        <f t="shared" si="64"/>
        <v>228</v>
      </c>
      <c r="P225" s="5"/>
      <c r="Q225" s="5"/>
    </row>
    <row r="226" spans="1:17" ht="12.75">
      <c r="A226" s="13" t="s">
        <v>241</v>
      </c>
      <c r="B226" s="12" t="s">
        <v>74</v>
      </c>
      <c r="C226" s="5" t="s">
        <v>363</v>
      </c>
      <c r="D226" s="5" t="str">
        <f t="shared" si="61"/>
        <v>Cadet Worlds, Linz, AUT/WS</v>
      </c>
      <c r="E226" s="6">
        <v>38434</v>
      </c>
      <c r="F226" s="6">
        <v>38718</v>
      </c>
      <c r="G226" s="33">
        <f t="shared" si="66"/>
        <v>3871838434</v>
      </c>
      <c r="H226" s="5">
        <v>0</v>
      </c>
      <c r="I226" s="10" t="s">
        <v>197</v>
      </c>
      <c r="J226" s="7">
        <f t="shared" si="6"/>
        <v>11</v>
      </c>
      <c r="K226" s="7" t="str">
        <f t="shared" si="62"/>
        <v>Cadet</v>
      </c>
      <c r="L226" s="10" t="str">
        <f t="shared" si="65"/>
        <v>CDT-WLDS</v>
      </c>
      <c r="M226" s="5" t="str">
        <f t="shared" si="63"/>
        <v>T-22nd</v>
      </c>
      <c r="N226" s="5">
        <v>22.5</v>
      </c>
      <c r="O226" s="5">
        <f t="shared" si="64"/>
        <v>258</v>
      </c>
      <c r="P226" s="5"/>
      <c r="Q226" s="5"/>
    </row>
    <row r="227" spans="1:17" ht="12.75">
      <c r="A227" s="13" t="s">
        <v>239</v>
      </c>
      <c r="B227" s="12" t="s">
        <v>74</v>
      </c>
      <c r="C227" s="5" t="s">
        <v>363</v>
      </c>
      <c r="D227" s="5" t="str">
        <f t="shared" si="61"/>
        <v>Cadet Worlds, Linz, AUT/WS</v>
      </c>
      <c r="E227" s="6">
        <v>38434</v>
      </c>
      <c r="F227" s="6">
        <v>38718</v>
      </c>
      <c r="G227" s="33">
        <f t="shared" si="66"/>
        <v>3871838434</v>
      </c>
      <c r="H227" s="5">
        <v>10</v>
      </c>
      <c r="I227" s="10" t="s">
        <v>197</v>
      </c>
      <c r="J227" s="7">
        <f t="shared" si="6"/>
        <v>11</v>
      </c>
      <c r="K227" s="7" t="str">
        <f t="shared" si="62"/>
        <v>Cadet</v>
      </c>
      <c r="L227" s="10" t="str">
        <f t="shared" si="65"/>
        <v>CDT-WLDS</v>
      </c>
      <c r="M227" s="5" t="str">
        <f t="shared" si="63"/>
        <v>3rd</v>
      </c>
      <c r="N227" s="5">
        <v>3</v>
      </c>
      <c r="O227" s="5">
        <f t="shared" si="64"/>
        <v>680</v>
      </c>
      <c r="P227" s="5"/>
      <c r="Q227" s="5"/>
    </row>
    <row r="228" spans="1:17" ht="12.75">
      <c r="A228" s="13" t="s">
        <v>236</v>
      </c>
      <c r="B228" s="12" t="s">
        <v>74</v>
      </c>
      <c r="C228" s="5" t="s">
        <v>363</v>
      </c>
      <c r="D228" s="5" t="str">
        <f t="shared" si="61"/>
        <v>Cadet Worlds, Linz, AUT/WS</v>
      </c>
      <c r="E228" s="6">
        <v>38434</v>
      </c>
      <c r="F228" s="6">
        <v>38718</v>
      </c>
      <c r="G228" s="33">
        <f t="shared" si="66"/>
        <v>3871838434</v>
      </c>
      <c r="H228" s="5">
        <v>0</v>
      </c>
      <c r="I228" s="10" t="s">
        <v>197</v>
      </c>
      <c r="J228" s="7">
        <f t="shared" si="6"/>
        <v>11</v>
      </c>
      <c r="K228" s="7" t="str">
        <f t="shared" si="62"/>
        <v>Cadet</v>
      </c>
      <c r="L228" s="10" t="str">
        <f t="shared" si="65"/>
        <v>CDT-WLDS</v>
      </c>
      <c r="M228" s="5" t="str">
        <f t="shared" si="63"/>
        <v>29th</v>
      </c>
      <c r="N228" s="5">
        <v>29</v>
      </c>
      <c r="O228" s="5">
        <f t="shared" si="64"/>
        <v>232</v>
      </c>
      <c r="P228" s="5"/>
      <c r="Q228" s="5"/>
    </row>
    <row r="229" spans="1:17" ht="12.75">
      <c r="A229" s="13" t="s">
        <v>300</v>
      </c>
      <c r="B229" s="12" t="s">
        <v>11</v>
      </c>
      <c r="C229" s="5" t="s">
        <v>363</v>
      </c>
      <c r="D229" s="5" t="str">
        <f t="shared" si="61"/>
        <v>Cadet Worlds, Linz, AUT/MS</v>
      </c>
      <c r="E229" s="6">
        <v>38435</v>
      </c>
      <c r="F229" s="6">
        <v>38718</v>
      </c>
      <c r="G229" s="33">
        <f t="shared" si="66"/>
        <v>3871838435</v>
      </c>
      <c r="H229" s="5">
        <v>10</v>
      </c>
      <c r="I229" s="10" t="s">
        <v>197</v>
      </c>
      <c r="J229" s="7">
        <f t="shared" si="6"/>
        <v>11</v>
      </c>
      <c r="K229" s="7" t="str">
        <f t="shared" si="62"/>
        <v>Cadet</v>
      </c>
      <c r="L229" s="10" t="str">
        <f t="shared" si="65"/>
        <v>CDT-WLDS</v>
      </c>
      <c r="M229" s="5" t="str">
        <f t="shared" si="63"/>
        <v>13th</v>
      </c>
      <c r="N229" s="5">
        <v>13</v>
      </c>
      <c r="O229" s="5">
        <f t="shared" si="64"/>
        <v>412</v>
      </c>
      <c r="P229" s="5"/>
      <c r="Q229" s="5"/>
    </row>
    <row r="230" spans="1:17" ht="12.75">
      <c r="A230" s="13" t="s">
        <v>299</v>
      </c>
      <c r="B230" s="12" t="s">
        <v>11</v>
      </c>
      <c r="C230" s="5" t="s">
        <v>363</v>
      </c>
      <c r="D230" s="5" t="str">
        <f t="shared" si="61"/>
        <v>Cadet Worlds, Linz, AUT/MS</v>
      </c>
      <c r="E230" s="6">
        <v>38435</v>
      </c>
      <c r="F230" s="6">
        <v>38718</v>
      </c>
      <c r="G230" s="33">
        <f t="shared" si="66"/>
        <v>3871838435</v>
      </c>
      <c r="H230" s="5">
        <v>10</v>
      </c>
      <c r="I230" s="10" t="s">
        <v>197</v>
      </c>
      <c r="J230" s="7">
        <f t="shared" si="6"/>
        <v>11</v>
      </c>
      <c r="K230" s="7" t="str">
        <f t="shared" si="62"/>
        <v>Cadet</v>
      </c>
      <c r="L230" s="10" t="str">
        <f t="shared" si="65"/>
        <v>CDT-WLDS</v>
      </c>
      <c r="M230" s="5" t="str">
        <f t="shared" si="63"/>
        <v>T-14th</v>
      </c>
      <c r="N230" s="5">
        <v>14.5</v>
      </c>
      <c r="O230" s="5">
        <f t="shared" si="64"/>
        <v>406</v>
      </c>
      <c r="P230" s="5"/>
      <c r="Q230" s="5"/>
    </row>
    <row r="231" spans="1:17" ht="12.75">
      <c r="A231" s="13" t="s">
        <v>234</v>
      </c>
      <c r="B231" s="12" t="s">
        <v>11</v>
      </c>
      <c r="C231" s="5" t="s">
        <v>363</v>
      </c>
      <c r="D231" s="5" t="str">
        <f t="shared" si="61"/>
        <v>Cadet Worlds, Linz, AUT/MS</v>
      </c>
      <c r="E231" s="6">
        <v>38435</v>
      </c>
      <c r="F231" s="6">
        <v>38718</v>
      </c>
      <c r="G231" s="33">
        <f t="shared" si="66"/>
        <v>3871838435</v>
      </c>
      <c r="H231" s="5">
        <v>0</v>
      </c>
      <c r="I231" s="10" t="s">
        <v>197</v>
      </c>
      <c r="J231" s="7">
        <f t="shared" si="6"/>
        <v>11</v>
      </c>
      <c r="K231" s="7" t="str">
        <f t="shared" si="62"/>
        <v>Cadet</v>
      </c>
      <c r="L231" s="10" t="str">
        <f t="shared" si="65"/>
        <v>CDT-WLDS</v>
      </c>
      <c r="M231" s="5" t="str">
        <f t="shared" si="63"/>
        <v>26th</v>
      </c>
      <c r="N231" s="5">
        <v>26</v>
      </c>
      <c r="O231" s="5">
        <f t="shared" si="64"/>
        <v>244</v>
      </c>
      <c r="P231" s="5"/>
      <c r="Q231" s="5"/>
    </row>
    <row r="232" spans="1:17" ht="12.75">
      <c r="A232" s="13" t="s">
        <v>249</v>
      </c>
      <c r="B232" s="12" t="s">
        <v>15</v>
      </c>
      <c r="C232" s="5" t="s">
        <v>363</v>
      </c>
      <c r="D232" s="5" t="str">
        <f t="shared" si="61"/>
        <v>Cadet Worlds, Linz, AUT/WE</v>
      </c>
      <c r="E232" s="6">
        <v>38435</v>
      </c>
      <c r="F232" s="6">
        <v>38718</v>
      </c>
      <c r="G232" s="33">
        <f t="shared" si="66"/>
        <v>3871838435</v>
      </c>
      <c r="H232" s="5">
        <v>10</v>
      </c>
      <c r="I232" s="10" t="s">
        <v>197</v>
      </c>
      <c r="J232" s="7">
        <f t="shared" si="6"/>
        <v>11</v>
      </c>
      <c r="K232" s="7" t="str">
        <f t="shared" si="62"/>
        <v>Cadet</v>
      </c>
      <c r="L232" s="10" t="str">
        <f t="shared" si="65"/>
        <v>CDT-WLDS</v>
      </c>
      <c r="M232" s="5" t="str">
        <f t="shared" si="63"/>
        <v>16th</v>
      </c>
      <c r="N232" s="5">
        <v>16</v>
      </c>
      <c r="O232" s="5">
        <f t="shared" si="64"/>
        <v>400</v>
      </c>
      <c r="P232" s="5"/>
      <c r="Q232" s="5"/>
    </row>
    <row r="233" spans="1:17" ht="12.75">
      <c r="A233" s="13" t="s">
        <v>208</v>
      </c>
      <c r="B233" s="12" t="s">
        <v>15</v>
      </c>
      <c r="C233" s="5" t="s">
        <v>363</v>
      </c>
      <c r="D233" s="5" t="str">
        <f t="shared" si="61"/>
        <v>Cadet Worlds, Linz, AUT/WE</v>
      </c>
      <c r="E233" s="6">
        <v>38435</v>
      </c>
      <c r="F233" s="6">
        <v>38718</v>
      </c>
      <c r="G233" s="33">
        <f t="shared" si="66"/>
        <v>3871838435</v>
      </c>
      <c r="H233" s="5">
        <v>10</v>
      </c>
      <c r="I233" s="10" t="s">
        <v>197</v>
      </c>
      <c r="J233" s="7">
        <f t="shared" si="6"/>
        <v>11</v>
      </c>
      <c r="K233" s="7" t="str">
        <f t="shared" si="62"/>
        <v>Cadet</v>
      </c>
      <c r="L233" s="10" t="str">
        <f t="shared" si="65"/>
        <v>CDT-WLDS</v>
      </c>
      <c r="M233" s="5" t="str">
        <f t="shared" si="63"/>
        <v>1st</v>
      </c>
      <c r="N233" s="5">
        <v>1</v>
      </c>
      <c r="O233" s="5">
        <f t="shared" si="64"/>
        <v>800</v>
      </c>
      <c r="P233" s="5"/>
      <c r="Q233" s="5"/>
    </row>
    <row r="234" spans="1:17" ht="12.75">
      <c r="A234" s="13" t="s">
        <v>244</v>
      </c>
      <c r="B234" s="12" t="s">
        <v>16</v>
      </c>
      <c r="C234" s="5" t="s">
        <v>363</v>
      </c>
      <c r="D234" s="5" t="str">
        <f t="shared" si="61"/>
        <v>Cadet Worlds, Linz, AUT/ME</v>
      </c>
      <c r="E234" s="6">
        <v>38436</v>
      </c>
      <c r="F234" s="6">
        <v>38718</v>
      </c>
      <c r="G234" s="33">
        <f t="shared" si="66"/>
        <v>3871838436</v>
      </c>
      <c r="H234" s="5">
        <v>0</v>
      </c>
      <c r="I234" s="10" t="s">
        <v>197</v>
      </c>
      <c r="J234" s="7">
        <f t="shared" si="6"/>
        <v>11</v>
      </c>
      <c r="K234" s="7" t="str">
        <f t="shared" si="62"/>
        <v>Cadet</v>
      </c>
      <c r="L234" s="10" t="str">
        <f t="shared" si="65"/>
        <v>CDT-WLDS</v>
      </c>
      <c r="M234" s="5" t="str">
        <f t="shared" si="63"/>
        <v>19th</v>
      </c>
      <c r="N234" s="5">
        <v>19</v>
      </c>
      <c r="O234" s="5">
        <f t="shared" si="64"/>
        <v>272</v>
      </c>
      <c r="P234" s="5"/>
      <c r="Q234" s="5"/>
    </row>
    <row r="235" spans="1:17" ht="12.75">
      <c r="A235" s="13" t="s">
        <v>265</v>
      </c>
      <c r="B235" s="12" t="s">
        <v>16</v>
      </c>
      <c r="C235" s="5" t="s">
        <v>363</v>
      </c>
      <c r="D235" s="5" t="str">
        <f t="shared" si="61"/>
        <v>Cadet Worlds, Linz, AUT/ME</v>
      </c>
      <c r="E235" s="6">
        <v>38436</v>
      </c>
      <c r="F235" s="6">
        <v>38718</v>
      </c>
      <c r="G235" s="33">
        <f t="shared" si="66"/>
        <v>3871838436</v>
      </c>
      <c r="H235" s="5">
        <v>10</v>
      </c>
      <c r="I235" s="10" t="s">
        <v>197</v>
      </c>
      <c r="J235" s="7">
        <f t="shared" si="6"/>
        <v>11</v>
      </c>
      <c r="K235" s="7" t="str">
        <f t="shared" si="62"/>
        <v>Cadet</v>
      </c>
      <c r="L235" s="10" t="str">
        <f t="shared" si="65"/>
        <v>CDT-WLDS</v>
      </c>
      <c r="M235" s="5" t="str">
        <f t="shared" si="63"/>
        <v>9th</v>
      </c>
      <c r="N235" s="5">
        <v>9</v>
      </c>
      <c r="O235" s="5">
        <f t="shared" si="64"/>
        <v>428</v>
      </c>
      <c r="P235" s="5"/>
      <c r="Q235" s="5"/>
    </row>
    <row r="236" spans="1:17" ht="12.75">
      <c r="A236" s="13" t="s">
        <v>339</v>
      </c>
      <c r="B236" s="12" t="s">
        <v>16</v>
      </c>
      <c r="C236" s="5" t="s">
        <v>363</v>
      </c>
      <c r="D236" s="5" t="str">
        <f t="shared" si="61"/>
        <v>Cadet Worlds, Linz, AUT/ME</v>
      </c>
      <c r="E236" s="6">
        <v>38436</v>
      </c>
      <c r="F236" s="6">
        <v>38718</v>
      </c>
      <c r="G236" s="33">
        <f t="shared" si="66"/>
        <v>3871838436</v>
      </c>
      <c r="H236" s="5">
        <v>0</v>
      </c>
      <c r="I236" s="10" t="s">
        <v>197</v>
      </c>
      <c r="J236" s="7">
        <f t="shared" si="6"/>
        <v>11</v>
      </c>
      <c r="K236" s="7" t="str">
        <f t="shared" si="62"/>
        <v>Cadet</v>
      </c>
      <c r="L236" s="10" t="str">
        <f t="shared" si="65"/>
        <v>CDT-WLDS</v>
      </c>
      <c r="M236" s="5" t="str">
        <f t="shared" si="63"/>
        <v>17th</v>
      </c>
      <c r="N236" s="5">
        <v>17</v>
      </c>
      <c r="O236" s="5">
        <f t="shared" si="64"/>
        <v>280</v>
      </c>
      <c r="P236" s="5"/>
      <c r="Q236" s="5"/>
    </row>
    <row r="237" spans="1:17" ht="12.75">
      <c r="A237" s="13" t="s">
        <v>297</v>
      </c>
      <c r="B237" s="12" t="s">
        <v>14</v>
      </c>
      <c r="C237" s="5" t="s">
        <v>363</v>
      </c>
      <c r="D237" s="5" t="str">
        <f t="shared" si="61"/>
        <v>Cadet Worlds, Linz, AUT/WF</v>
      </c>
      <c r="E237" s="6">
        <v>38436</v>
      </c>
      <c r="F237" s="6">
        <v>38718</v>
      </c>
      <c r="G237" s="33">
        <f t="shared" si="66"/>
        <v>3871838436</v>
      </c>
      <c r="H237" s="5">
        <v>0</v>
      </c>
      <c r="I237" s="10" t="s">
        <v>197</v>
      </c>
      <c r="J237" s="7">
        <f t="shared" si="6"/>
        <v>11</v>
      </c>
      <c r="K237" s="7" t="str">
        <f t="shared" si="62"/>
        <v>Cadet</v>
      </c>
      <c r="L237" s="10" t="str">
        <f t="shared" si="65"/>
        <v>CDT-WLDS</v>
      </c>
      <c r="M237" s="5" t="str">
        <f t="shared" si="63"/>
        <v>18th</v>
      </c>
      <c r="N237" s="5">
        <v>18</v>
      </c>
      <c r="O237" s="5">
        <f t="shared" si="64"/>
        <v>276</v>
      </c>
      <c r="P237" s="5"/>
      <c r="Q237" s="5"/>
    </row>
    <row r="238" spans="1:17" ht="12.75">
      <c r="A238" s="13" t="s">
        <v>156</v>
      </c>
      <c r="B238" s="12" t="s">
        <v>14</v>
      </c>
      <c r="C238" s="5" t="s">
        <v>363</v>
      </c>
      <c r="D238" s="5" t="str">
        <f t="shared" si="61"/>
        <v>Cadet Worlds, Linz, AUT/WF</v>
      </c>
      <c r="E238" s="6">
        <v>38436</v>
      </c>
      <c r="F238" s="6">
        <v>38718</v>
      </c>
      <c r="G238" s="33">
        <f t="shared" si="66"/>
        <v>3871838436</v>
      </c>
      <c r="H238" s="5">
        <v>0</v>
      </c>
      <c r="I238" s="10" t="s">
        <v>197</v>
      </c>
      <c r="J238" s="7">
        <f t="shared" si="6"/>
        <v>11</v>
      </c>
      <c r="K238" s="7" t="str">
        <f t="shared" si="62"/>
        <v>Cadet</v>
      </c>
      <c r="L238" s="10" t="str">
        <f t="shared" si="65"/>
        <v>CDT-WLDS</v>
      </c>
      <c r="M238" s="5" t="str">
        <f t="shared" si="63"/>
        <v>17th</v>
      </c>
      <c r="N238" s="5">
        <v>17</v>
      </c>
      <c r="O238" s="5">
        <f t="shared" si="64"/>
        <v>280</v>
      </c>
      <c r="P238" s="5"/>
      <c r="Q238" s="5"/>
    </row>
    <row r="239" spans="1:17" ht="12.75">
      <c r="A239" s="13" t="s">
        <v>212</v>
      </c>
      <c r="B239" s="12" t="s">
        <v>12</v>
      </c>
      <c r="C239" s="5" t="s">
        <v>364</v>
      </c>
      <c r="D239" s="5" t="str">
        <f t="shared" si="61"/>
        <v>Junior Worlds, Linz, AUT/MF</v>
      </c>
      <c r="E239" s="6">
        <v>38437</v>
      </c>
      <c r="F239" s="6">
        <v>38718</v>
      </c>
      <c r="G239" s="33">
        <f t="shared" si="66"/>
        <v>3871838437</v>
      </c>
      <c r="H239" s="5">
        <v>0</v>
      </c>
      <c r="I239" s="10" t="s">
        <v>198</v>
      </c>
      <c r="J239" s="7">
        <f t="shared" si="6"/>
        <v>12</v>
      </c>
      <c r="K239" s="7" t="str">
        <f t="shared" si="62"/>
        <v>Jr</v>
      </c>
      <c r="L239" s="10" t="str">
        <f t="shared" si="65"/>
        <v>JUNIOR</v>
      </c>
      <c r="M239" s="5" t="str">
        <f t="shared" si="63"/>
        <v>24th</v>
      </c>
      <c r="N239" s="5">
        <v>24</v>
      </c>
      <c r="O239" s="5">
        <f t="shared" si="64"/>
        <v>378</v>
      </c>
      <c r="P239" s="5">
        <v>2</v>
      </c>
      <c r="Q239" s="5"/>
    </row>
    <row r="240" spans="1:17" ht="12.75">
      <c r="A240" s="13" t="s">
        <v>252</v>
      </c>
      <c r="B240" s="12" t="s">
        <v>12</v>
      </c>
      <c r="C240" s="5" t="s">
        <v>364</v>
      </c>
      <c r="D240" s="5" t="str">
        <f aca="true" t="shared" si="67" ref="D240:D262">C240&amp;"/"&amp;B240</f>
        <v>Junior Worlds, Linz, AUT/MF</v>
      </c>
      <c r="E240" s="6">
        <v>38437</v>
      </c>
      <c r="F240" s="6">
        <v>38718</v>
      </c>
      <c r="G240" s="33">
        <f t="shared" si="66"/>
        <v>3871838437</v>
      </c>
      <c r="H240" s="5">
        <v>170</v>
      </c>
      <c r="I240" s="10" t="s">
        <v>198</v>
      </c>
      <c r="J240" s="7">
        <f t="shared" si="6"/>
        <v>12</v>
      </c>
      <c r="K240" s="7" t="str">
        <f aca="true" t="shared" si="68" ref="K240:K267">IF(L240="JUNIOR","Jr",IF(OR(L240="CADET",L240="CDT-WLDS"),"Cadet","Sr"))</f>
        <v>Jr</v>
      </c>
      <c r="L240" s="10" t="str">
        <f t="shared" si="65"/>
        <v>JUNIOR</v>
      </c>
      <c r="M240" s="5" t="str">
        <f aca="true" t="shared" si="69" ref="M240:M267">IF(MOD(N240,1)&lt;&gt;0,"T-","")&amp;INT(N240)&amp;IF(AND(INT(N240)&gt;=11,INT(N240)&lt;14),"th",IF(MOD(INT(N240),10)=1,"st",IF(MOD(INT(N240),10)=2,"nd",IF(MOD(INT(N240),10)=3,"rd","th"))))</f>
        <v>11th</v>
      </c>
      <c r="N240" s="5">
        <v>11</v>
      </c>
      <c r="O240" s="5">
        <f aca="true" t="shared" si="70" ref="O240:O267">IF(OR(N240&gt;=65,ISNUMBER(N240)=FALSE),0,VLOOKUP(N240,PointTable,$J240,TRUE))*IF(P240&gt;0,P240,1)</f>
        <v>630</v>
      </c>
      <c r="P240" s="5">
        <v>2</v>
      </c>
      <c r="Q240" s="5"/>
    </row>
    <row r="241" spans="1:17" ht="12.75">
      <c r="A241" s="13" t="s">
        <v>139</v>
      </c>
      <c r="B241" s="12" t="s">
        <v>74</v>
      </c>
      <c r="C241" s="5" t="s">
        <v>364</v>
      </c>
      <c r="D241" s="5" t="str">
        <f t="shared" si="67"/>
        <v>Junior Worlds, Linz, AUT/WS</v>
      </c>
      <c r="E241" s="6">
        <v>38437</v>
      </c>
      <c r="F241" s="6">
        <v>38718</v>
      </c>
      <c r="G241" s="33">
        <f t="shared" si="66"/>
        <v>3871838437</v>
      </c>
      <c r="H241" s="5">
        <v>170</v>
      </c>
      <c r="I241" s="10" t="s">
        <v>198</v>
      </c>
      <c r="J241" s="7">
        <f t="shared" si="6"/>
        <v>12</v>
      </c>
      <c r="K241" s="7" t="str">
        <f t="shared" si="68"/>
        <v>Jr</v>
      </c>
      <c r="L241" s="10" t="str">
        <f aca="true" t="shared" si="71" ref="L241:L272">IF(OR(I241="M",I241="N1"),"SENIOR",IF(OR(I241="L",I241="L1"),"JUNIOR",IF(I241="J","CDT-WLDS",IF(OR(I241="K1",I241="I"),"CADET",I241))))</f>
        <v>JUNIOR</v>
      </c>
      <c r="M241" s="5" t="str">
        <f t="shared" si="69"/>
        <v>9th</v>
      </c>
      <c r="N241" s="5">
        <v>9</v>
      </c>
      <c r="O241" s="5">
        <f t="shared" si="70"/>
        <v>642</v>
      </c>
      <c r="P241" s="5">
        <v>2</v>
      </c>
      <c r="Q241" s="5"/>
    </row>
    <row r="242" spans="1:17" ht="12.75">
      <c r="A242" s="13" t="s">
        <v>239</v>
      </c>
      <c r="B242" s="12" t="s">
        <v>74</v>
      </c>
      <c r="C242" s="5" t="s">
        <v>364</v>
      </c>
      <c r="D242" s="5" t="str">
        <f t="shared" si="67"/>
        <v>Junior Worlds, Linz, AUT/WS</v>
      </c>
      <c r="E242" s="6">
        <v>38437</v>
      </c>
      <c r="F242" s="6">
        <v>38718</v>
      </c>
      <c r="G242" s="33">
        <f t="shared" si="66"/>
        <v>3871838437</v>
      </c>
      <c r="H242" s="5">
        <v>170</v>
      </c>
      <c r="I242" s="10" t="s">
        <v>198</v>
      </c>
      <c r="J242" s="7">
        <f t="shared" si="6"/>
        <v>12</v>
      </c>
      <c r="K242" s="7" t="str">
        <f t="shared" si="68"/>
        <v>Jr</v>
      </c>
      <c r="L242" s="10" t="str">
        <f t="shared" si="71"/>
        <v>JUNIOR</v>
      </c>
      <c r="M242" s="5" t="str">
        <f t="shared" si="69"/>
        <v>5th</v>
      </c>
      <c r="N242" s="5">
        <v>5</v>
      </c>
      <c r="O242" s="5">
        <f t="shared" si="70"/>
        <v>840</v>
      </c>
      <c r="P242" s="5">
        <v>2</v>
      </c>
      <c r="Q242" s="5"/>
    </row>
    <row r="243" spans="1:17" ht="12.75">
      <c r="A243" s="13" t="s">
        <v>84</v>
      </c>
      <c r="B243" s="12" t="s">
        <v>74</v>
      </c>
      <c r="C243" s="5" t="s">
        <v>364</v>
      </c>
      <c r="D243" s="5" t="str">
        <f t="shared" si="67"/>
        <v>Junior Worlds, Linz, AUT/WS</v>
      </c>
      <c r="E243" s="6">
        <v>38437</v>
      </c>
      <c r="F243" s="6">
        <v>38718</v>
      </c>
      <c r="G243" s="33">
        <f t="shared" si="66"/>
        <v>3871838437</v>
      </c>
      <c r="H243" s="5">
        <v>170</v>
      </c>
      <c r="I243" s="10" t="s">
        <v>198</v>
      </c>
      <c r="J243" s="7">
        <f t="shared" si="6"/>
        <v>12</v>
      </c>
      <c r="K243" s="7" t="str">
        <f t="shared" si="68"/>
        <v>Jr</v>
      </c>
      <c r="L243" s="10" t="str">
        <f t="shared" si="71"/>
        <v>JUNIOR</v>
      </c>
      <c r="M243" s="5" t="str">
        <f t="shared" si="69"/>
        <v>1st</v>
      </c>
      <c r="N243" s="5">
        <v>1</v>
      </c>
      <c r="O243" s="5">
        <f t="shared" si="70"/>
        <v>1200</v>
      </c>
      <c r="P243" s="5">
        <v>2</v>
      </c>
      <c r="Q243" s="5"/>
    </row>
    <row r="244" spans="1:17" ht="12.75">
      <c r="A244" s="13" t="s">
        <v>220</v>
      </c>
      <c r="B244" s="12" t="s">
        <v>14</v>
      </c>
      <c r="C244" s="5" t="s">
        <v>99</v>
      </c>
      <c r="D244" s="5" t="str">
        <f t="shared" si="67"/>
        <v>St. Petersburg, RUS/WF</v>
      </c>
      <c r="E244" s="6">
        <v>38437</v>
      </c>
      <c r="F244" s="6">
        <v>38718</v>
      </c>
      <c r="G244" s="33">
        <f t="shared" si="66"/>
        <v>3871838437</v>
      </c>
      <c r="H244" s="5">
        <v>2594</v>
      </c>
      <c r="I244" s="10" t="s">
        <v>203</v>
      </c>
      <c r="J244" s="7">
        <f t="shared" si="6"/>
        <v>13</v>
      </c>
      <c r="K244" s="7" t="str">
        <f t="shared" si="68"/>
        <v>Sr</v>
      </c>
      <c r="L244" s="10" t="str">
        <f t="shared" si="71"/>
        <v>SENIOR</v>
      </c>
      <c r="M244" s="5" t="str">
        <f t="shared" si="69"/>
        <v>21st</v>
      </c>
      <c r="N244" s="5">
        <v>21</v>
      </c>
      <c r="O244" s="5">
        <f t="shared" si="70"/>
        <v>753.588</v>
      </c>
      <c r="P244" s="5">
        <v>1.903</v>
      </c>
      <c r="Q244" s="5"/>
    </row>
    <row r="245" spans="1:17" ht="12.75">
      <c r="A245" s="13" t="s">
        <v>112</v>
      </c>
      <c r="B245" s="12" t="s">
        <v>11</v>
      </c>
      <c r="C245" s="5" t="s">
        <v>364</v>
      </c>
      <c r="D245" s="5" t="str">
        <f t="shared" si="67"/>
        <v>Junior Worlds, Linz, AUT/MS</v>
      </c>
      <c r="E245" s="6">
        <v>38438</v>
      </c>
      <c r="F245" s="6">
        <v>38718</v>
      </c>
      <c r="G245" s="33">
        <f t="shared" si="66"/>
        <v>3871838438</v>
      </c>
      <c r="H245" s="5">
        <v>0</v>
      </c>
      <c r="I245" s="10" t="s">
        <v>198</v>
      </c>
      <c r="J245" s="7">
        <f t="shared" si="6"/>
        <v>12</v>
      </c>
      <c r="K245" s="7" t="str">
        <f t="shared" si="68"/>
        <v>Jr</v>
      </c>
      <c r="L245" s="10" t="str">
        <f t="shared" si="71"/>
        <v>JUNIOR</v>
      </c>
      <c r="M245" s="5" t="str">
        <f t="shared" si="69"/>
        <v>18th</v>
      </c>
      <c r="N245" s="5">
        <v>18</v>
      </c>
      <c r="O245" s="5">
        <f t="shared" si="70"/>
        <v>414</v>
      </c>
      <c r="P245" s="5">
        <v>2</v>
      </c>
      <c r="Q245" s="5"/>
    </row>
    <row r="246" spans="1:17" ht="12.75">
      <c r="A246" s="13" t="s">
        <v>108</v>
      </c>
      <c r="B246" s="12" t="s">
        <v>11</v>
      </c>
      <c r="C246" s="5" t="s">
        <v>364</v>
      </c>
      <c r="D246" s="5" t="str">
        <f t="shared" si="67"/>
        <v>Junior Worlds, Linz, AUT/MS</v>
      </c>
      <c r="E246" s="6">
        <v>38438</v>
      </c>
      <c r="F246" s="6">
        <v>38718</v>
      </c>
      <c r="G246" s="33">
        <f t="shared" si="66"/>
        <v>3871838438</v>
      </c>
      <c r="H246" s="5">
        <v>0</v>
      </c>
      <c r="I246" s="10" t="s">
        <v>198</v>
      </c>
      <c r="J246" s="7">
        <f t="shared" si="6"/>
        <v>12</v>
      </c>
      <c r="K246" s="7" t="str">
        <f t="shared" si="68"/>
        <v>Jr</v>
      </c>
      <c r="L246" s="10" t="str">
        <f t="shared" si="71"/>
        <v>JUNIOR</v>
      </c>
      <c r="M246" s="5" t="str">
        <f t="shared" si="69"/>
        <v>24th</v>
      </c>
      <c r="N246" s="5">
        <v>24</v>
      </c>
      <c r="O246" s="5">
        <f t="shared" si="70"/>
        <v>378</v>
      </c>
      <c r="P246" s="5">
        <v>2</v>
      </c>
      <c r="Q246" s="5"/>
    </row>
    <row r="247" spans="1:17" ht="12.75">
      <c r="A247" s="13" t="s">
        <v>365</v>
      </c>
      <c r="B247" s="12" t="s">
        <v>15</v>
      </c>
      <c r="C247" s="5" t="s">
        <v>364</v>
      </c>
      <c r="D247" s="5" t="str">
        <f t="shared" si="67"/>
        <v>Junior Worlds, Linz, AUT/WE</v>
      </c>
      <c r="E247" s="6">
        <v>38438</v>
      </c>
      <c r="F247" s="6">
        <v>38718</v>
      </c>
      <c r="G247" s="33">
        <f t="shared" si="66"/>
        <v>3871838438</v>
      </c>
      <c r="H247" s="5">
        <v>170</v>
      </c>
      <c r="I247" s="10" t="s">
        <v>198</v>
      </c>
      <c r="J247" s="7">
        <f t="shared" si="6"/>
        <v>12</v>
      </c>
      <c r="K247" s="7" t="str">
        <f t="shared" si="68"/>
        <v>Jr</v>
      </c>
      <c r="L247" s="10" t="str">
        <f t="shared" si="71"/>
        <v>JUNIOR</v>
      </c>
      <c r="M247" s="5" t="str">
        <f t="shared" si="69"/>
        <v>6th</v>
      </c>
      <c r="N247" s="5">
        <v>6</v>
      </c>
      <c r="O247" s="5">
        <f t="shared" si="70"/>
        <v>834</v>
      </c>
      <c r="P247" s="5">
        <v>2</v>
      </c>
      <c r="Q247" s="5"/>
    </row>
    <row r="248" spans="1:17" ht="12.75">
      <c r="A248" s="13" t="s">
        <v>244</v>
      </c>
      <c r="B248" s="12" t="s">
        <v>16</v>
      </c>
      <c r="C248" s="5" t="s">
        <v>364</v>
      </c>
      <c r="D248" s="5" t="str">
        <f t="shared" si="67"/>
        <v>Junior Worlds, Linz, AUT/ME</v>
      </c>
      <c r="E248" s="6">
        <v>38439</v>
      </c>
      <c r="F248" s="6">
        <v>38718</v>
      </c>
      <c r="G248" s="33">
        <f t="shared" si="66"/>
        <v>3871838439</v>
      </c>
      <c r="H248" s="5">
        <v>0</v>
      </c>
      <c r="I248" s="10" t="s">
        <v>198</v>
      </c>
      <c r="J248" s="7">
        <f t="shared" si="6"/>
        <v>12</v>
      </c>
      <c r="K248" s="7" t="str">
        <f t="shared" si="68"/>
        <v>Jr</v>
      </c>
      <c r="L248" s="10" t="str">
        <f t="shared" si="71"/>
        <v>JUNIOR</v>
      </c>
      <c r="M248" s="5" t="str">
        <f t="shared" si="69"/>
        <v>26th</v>
      </c>
      <c r="N248" s="5">
        <v>26</v>
      </c>
      <c r="O248" s="5">
        <f t="shared" si="70"/>
        <v>366</v>
      </c>
      <c r="P248" s="5">
        <v>2</v>
      </c>
      <c r="Q248" s="5"/>
    </row>
    <row r="249" spans="1:17" ht="12.75">
      <c r="A249" s="13" t="s">
        <v>127</v>
      </c>
      <c r="B249" s="12" t="s">
        <v>14</v>
      </c>
      <c r="C249" s="5" t="s">
        <v>364</v>
      </c>
      <c r="D249" s="5" t="str">
        <f t="shared" si="67"/>
        <v>Junior Worlds, Linz, AUT/WF</v>
      </c>
      <c r="E249" s="6">
        <v>38439</v>
      </c>
      <c r="F249" s="6">
        <v>38718</v>
      </c>
      <c r="G249" s="33">
        <f t="shared" si="66"/>
        <v>3871838439</v>
      </c>
      <c r="H249" s="5">
        <v>170</v>
      </c>
      <c r="I249" s="10" t="s">
        <v>198</v>
      </c>
      <c r="J249" s="7">
        <f aca="true" t="shared" si="72" ref="J249:J256">HLOOKUP($I249,PointTableHeader,2)</f>
        <v>12</v>
      </c>
      <c r="K249" s="7" t="str">
        <f t="shared" si="68"/>
        <v>Jr</v>
      </c>
      <c r="L249" s="10" t="str">
        <f t="shared" si="71"/>
        <v>JUNIOR</v>
      </c>
      <c r="M249" s="5" t="str">
        <f t="shared" si="69"/>
        <v>1st</v>
      </c>
      <c r="N249" s="5">
        <v>1</v>
      </c>
      <c r="O249" s="5">
        <f t="shared" si="70"/>
        <v>1200</v>
      </c>
      <c r="P249" s="5">
        <v>2</v>
      </c>
      <c r="Q249" s="5"/>
    </row>
    <row r="250" spans="1:17" ht="12.75">
      <c r="A250" s="13" t="s">
        <v>156</v>
      </c>
      <c r="B250" s="12" t="s">
        <v>14</v>
      </c>
      <c r="C250" s="5" t="s">
        <v>364</v>
      </c>
      <c r="D250" s="5" t="str">
        <f t="shared" si="67"/>
        <v>Junior Worlds, Linz, AUT/WF</v>
      </c>
      <c r="E250" s="6">
        <v>38439</v>
      </c>
      <c r="F250" s="6">
        <v>38718</v>
      </c>
      <c r="G250" s="33">
        <f t="shared" si="66"/>
        <v>3871838439</v>
      </c>
      <c r="H250" s="5">
        <v>170</v>
      </c>
      <c r="I250" s="10" t="s">
        <v>198</v>
      </c>
      <c r="J250" s="7">
        <f t="shared" si="72"/>
        <v>12</v>
      </c>
      <c r="K250" s="7" t="str">
        <f t="shared" si="68"/>
        <v>Jr</v>
      </c>
      <c r="L250" s="10" t="str">
        <f t="shared" si="71"/>
        <v>JUNIOR</v>
      </c>
      <c r="M250" s="5" t="str">
        <f t="shared" si="69"/>
        <v>8th</v>
      </c>
      <c r="N250" s="5">
        <v>8</v>
      </c>
      <c r="O250" s="5">
        <f t="shared" si="70"/>
        <v>822</v>
      </c>
      <c r="P250" s="5">
        <v>2</v>
      </c>
      <c r="Q250" s="5"/>
    </row>
    <row r="251" spans="1:17" ht="12.75">
      <c r="A251" s="13" t="s">
        <v>169</v>
      </c>
      <c r="B251" s="12" t="s">
        <v>12</v>
      </c>
      <c r="C251" s="5" t="s">
        <v>81</v>
      </c>
      <c r="D251" s="5" t="str">
        <f t="shared" si="67"/>
        <v>Bonn, GER/MF</v>
      </c>
      <c r="E251" s="6">
        <v>38480</v>
      </c>
      <c r="F251" s="6">
        <v>38718</v>
      </c>
      <c r="G251" s="33">
        <f t="shared" si="66"/>
        <v>3871838480</v>
      </c>
      <c r="H251" s="5">
        <v>2594</v>
      </c>
      <c r="I251" s="10" t="s">
        <v>203</v>
      </c>
      <c r="J251" s="7">
        <f t="shared" si="72"/>
        <v>13</v>
      </c>
      <c r="K251" s="7" t="str">
        <f t="shared" si="68"/>
        <v>Sr</v>
      </c>
      <c r="L251" s="10" t="str">
        <f t="shared" si="71"/>
        <v>SENIOR</v>
      </c>
      <c r="M251" s="5" t="str">
        <f t="shared" si="69"/>
        <v>32nd</v>
      </c>
      <c r="N251" s="5">
        <v>32</v>
      </c>
      <c r="O251" s="5">
        <f t="shared" si="70"/>
        <v>644</v>
      </c>
      <c r="P251" s="5">
        <v>2</v>
      </c>
      <c r="Q251" s="5"/>
    </row>
    <row r="252" spans="1:17" ht="12.75">
      <c r="A252" s="13" t="s">
        <v>159</v>
      </c>
      <c r="B252" s="12" t="s">
        <v>12</v>
      </c>
      <c r="C252" s="5" t="s">
        <v>81</v>
      </c>
      <c r="D252" s="5" t="str">
        <f t="shared" si="67"/>
        <v>Bonn, GER/MF</v>
      </c>
      <c r="E252" s="6">
        <v>38480</v>
      </c>
      <c r="F252" s="6">
        <v>38718</v>
      </c>
      <c r="G252" s="33">
        <f t="shared" si="66"/>
        <v>3871838480</v>
      </c>
      <c r="H252" s="5">
        <v>2594</v>
      </c>
      <c r="I252" s="10" t="s">
        <v>203</v>
      </c>
      <c r="J252" s="7">
        <f t="shared" si="72"/>
        <v>13</v>
      </c>
      <c r="K252" s="7" t="str">
        <f t="shared" si="68"/>
        <v>Sr</v>
      </c>
      <c r="L252" s="10" t="str">
        <f t="shared" si="71"/>
        <v>SENIOR</v>
      </c>
      <c r="M252" s="5" t="str">
        <f t="shared" si="69"/>
        <v>19th</v>
      </c>
      <c r="N252" s="5">
        <v>19</v>
      </c>
      <c r="O252" s="5">
        <f t="shared" si="70"/>
        <v>816</v>
      </c>
      <c r="P252" s="5">
        <v>2</v>
      </c>
      <c r="Q252" s="5"/>
    </row>
    <row r="253" spans="1:17" ht="12.75">
      <c r="A253" s="13" t="s">
        <v>238</v>
      </c>
      <c r="B253" s="12" t="s">
        <v>11</v>
      </c>
      <c r="C253" s="5" t="s">
        <v>68</v>
      </c>
      <c r="D253" s="5" t="str">
        <f t="shared" si="67"/>
        <v>Warsaw, POL/MS</v>
      </c>
      <c r="E253" s="6">
        <v>38486</v>
      </c>
      <c r="F253" s="6">
        <v>38718</v>
      </c>
      <c r="G253" s="33">
        <f t="shared" si="66"/>
        <v>3871838486</v>
      </c>
      <c r="H253" s="5">
        <v>2594</v>
      </c>
      <c r="I253" s="10" t="s">
        <v>203</v>
      </c>
      <c r="J253" s="7">
        <f t="shared" si="72"/>
        <v>13</v>
      </c>
      <c r="K253" s="7" t="str">
        <f t="shared" si="68"/>
        <v>Sr</v>
      </c>
      <c r="L253" s="10" t="str">
        <f t="shared" si="71"/>
        <v>SENIOR</v>
      </c>
      <c r="M253" s="5" t="str">
        <f t="shared" si="69"/>
        <v>55th</v>
      </c>
      <c r="N253" s="5">
        <v>55</v>
      </c>
      <c r="O253" s="5">
        <f t="shared" si="70"/>
        <v>200</v>
      </c>
      <c r="P253" s="5">
        <v>2</v>
      </c>
      <c r="Q253" s="5"/>
    </row>
    <row r="254" spans="1:17" ht="12.75">
      <c r="A254" s="13" t="s">
        <v>65</v>
      </c>
      <c r="B254" s="12" t="s">
        <v>11</v>
      </c>
      <c r="C254" s="5" t="s">
        <v>68</v>
      </c>
      <c r="D254" s="5" t="str">
        <f t="shared" si="67"/>
        <v>Warsaw, POL/MS</v>
      </c>
      <c r="E254" s="6">
        <v>38486</v>
      </c>
      <c r="F254" s="6">
        <v>38718</v>
      </c>
      <c r="G254" s="33">
        <f aca="true" t="shared" si="73" ref="G254:G285">F254*100000+E254</f>
        <v>3871838486</v>
      </c>
      <c r="H254" s="5">
        <v>2594</v>
      </c>
      <c r="I254" s="10" t="s">
        <v>203</v>
      </c>
      <c r="J254" s="7">
        <f t="shared" si="72"/>
        <v>13</v>
      </c>
      <c r="K254" s="7" t="str">
        <f t="shared" si="68"/>
        <v>Sr</v>
      </c>
      <c r="L254" s="10" t="str">
        <f t="shared" si="71"/>
        <v>SENIOR</v>
      </c>
      <c r="M254" s="5" t="str">
        <f t="shared" si="69"/>
        <v>26th</v>
      </c>
      <c r="N254" s="5">
        <v>26</v>
      </c>
      <c r="O254" s="5">
        <f t="shared" si="70"/>
        <v>692</v>
      </c>
      <c r="P254" s="5">
        <v>2</v>
      </c>
      <c r="Q254" s="5"/>
    </row>
    <row r="255" spans="1:17" ht="12.75">
      <c r="A255" s="13" t="s">
        <v>145</v>
      </c>
      <c r="B255" s="12" t="s">
        <v>11</v>
      </c>
      <c r="C255" s="5" t="s">
        <v>68</v>
      </c>
      <c r="D255" s="5" t="str">
        <f t="shared" si="67"/>
        <v>Warsaw, POL/MS</v>
      </c>
      <c r="E255" s="6">
        <v>38486</v>
      </c>
      <c r="F255" s="6">
        <v>38718</v>
      </c>
      <c r="G255" s="33">
        <f t="shared" si="73"/>
        <v>3871838486</v>
      </c>
      <c r="H255" s="5">
        <v>2594</v>
      </c>
      <c r="I255" s="10" t="s">
        <v>203</v>
      </c>
      <c r="J255" s="7">
        <f t="shared" si="72"/>
        <v>13</v>
      </c>
      <c r="K255" s="7" t="str">
        <f t="shared" si="68"/>
        <v>Sr</v>
      </c>
      <c r="L255" s="10" t="str">
        <f t="shared" si="71"/>
        <v>SENIOR</v>
      </c>
      <c r="M255" s="5" t="str">
        <f t="shared" si="69"/>
        <v>43rd</v>
      </c>
      <c r="N255" s="5">
        <v>43</v>
      </c>
      <c r="O255" s="5">
        <f t="shared" si="70"/>
        <v>200</v>
      </c>
      <c r="P255" s="5">
        <v>2</v>
      </c>
      <c r="Q255" s="5"/>
    </row>
    <row r="256" spans="1:17" ht="12.75">
      <c r="A256" s="13" t="s">
        <v>66</v>
      </c>
      <c r="B256" s="12" t="s">
        <v>11</v>
      </c>
      <c r="C256" s="5" t="s">
        <v>68</v>
      </c>
      <c r="D256" s="5" t="str">
        <f t="shared" si="67"/>
        <v>Warsaw, POL/MS</v>
      </c>
      <c r="E256" s="6">
        <v>38486</v>
      </c>
      <c r="F256" s="6">
        <v>38718</v>
      </c>
      <c r="G256" s="33">
        <f t="shared" si="73"/>
        <v>3871838486</v>
      </c>
      <c r="H256" s="5">
        <v>2594</v>
      </c>
      <c r="I256" s="10" t="s">
        <v>203</v>
      </c>
      <c r="J256" s="7">
        <f t="shared" si="72"/>
        <v>13</v>
      </c>
      <c r="K256" s="7" t="str">
        <f t="shared" si="68"/>
        <v>Sr</v>
      </c>
      <c r="L256" s="10" t="str">
        <f t="shared" si="71"/>
        <v>SENIOR</v>
      </c>
      <c r="M256" s="5" t="str">
        <f t="shared" si="69"/>
        <v>23rd</v>
      </c>
      <c r="N256" s="5">
        <v>23</v>
      </c>
      <c r="O256" s="5">
        <f t="shared" si="70"/>
        <v>768</v>
      </c>
      <c r="P256" s="5">
        <v>2</v>
      </c>
      <c r="Q256" s="5"/>
    </row>
    <row r="257" spans="1:17" ht="12.75">
      <c r="A257" s="13" t="s">
        <v>55</v>
      </c>
      <c r="B257" s="12" t="s">
        <v>11</v>
      </c>
      <c r="C257" s="5" t="s">
        <v>68</v>
      </c>
      <c r="D257" s="5" t="str">
        <f t="shared" si="67"/>
        <v>Warsaw, POL/MS</v>
      </c>
      <c r="E257" s="6">
        <v>38486</v>
      </c>
      <c r="F257" s="6">
        <v>38718</v>
      </c>
      <c r="G257" s="33">
        <f t="shared" si="73"/>
        <v>3871838486</v>
      </c>
      <c r="H257" s="5">
        <v>2594</v>
      </c>
      <c r="I257" s="10" t="s">
        <v>203</v>
      </c>
      <c r="J257" s="7">
        <f t="shared" si="6"/>
        <v>13</v>
      </c>
      <c r="K257" s="7" t="str">
        <f t="shared" si="68"/>
        <v>Sr</v>
      </c>
      <c r="L257" s="10" t="str">
        <f t="shared" si="71"/>
        <v>SENIOR</v>
      </c>
      <c r="M257" s="5" t="str">
        <f t="shared" si="69"/>
        <v>37th</v>
      </c>
      <c r="N257" s="5">
        <v>37</v>
      </c>
      <c r="O257" s="5">
        <f t="shared" si="70"/>
        <v>200</v>
      </c>
      <c r="P257" s="5">
        <v>2</v>
      </c>
      <c r="Q257" s="5"/>
    </row>
    <row r="258" spans="1:17" ht="12.75">
      <c r="A258" s="13" t="s">
        <v>212</v>
      </c>
      <c r="B258" s="12" t="s">
        <v>12</v>
      </c>
      <c r="C258" s="5" t="s">
        <v>96</v>
      </c>
      <c r="D258" s="5" t="str">
        <f t="shared" si="67"/>
        <v>Espinho, POR/MF</v>
      </c>
      <c r="E258" s="6">
        <v>38487</v>
      </c>
      <c r="F258" s="6">
        <v>38718</v>
      </c>
      <c r="G258" s="33">
        <f t="shared" si="73"/>
        <v>3871838487</v>
      </c>
      <c r="H258" s="5">
        <v>2594</v>
      </c>
      <c r="I258" s="10" t="s">
        <v>203</v>
      </c>
      <c r="J258" s="7">
        <f t="shared" si="6"/>
        <v>13</v>
      </c>
      <c r="K258" s="7" t="str">
        <f t="shared" si="68"/>
        <v>Sr</v>
      </c>
      <c r="L258" s="10" t="str">
        <f t="shared" si="71"/>
        <v>SENIOR</v>
      </c>
      <c r="M258" s="5" t="str">
        <f t="shared" si="69"/>
        <v>48th</v>
      </c>
      <c r="N258" s="5">
        <v>48</v>
      </c>
      <c r="O258" s="5">
        <f t="shared" si="70"/>
        <v>200</v>
      </c>
      <c r="P258" s="5">
        <v>2</v>
      </c>
      <c r="Q258" s="5"/>
    </row>
    <row r="259" spans="1:17" ht="12.75">
      <c r="A259" s="13" t="s">
        <v>252</v>
      </c>
      <c r="B259" s="12" t="s">
        <v>12</v>
      </c>
      <c r="C259" s="5" t="s">
        <v>96</v>
      </c>
      <c r="D259" s="5" t="str">
        <f t="shared" si="67"/>
        <v>Espinho, POR/MF</v>
      </c>
      <c r="E259" s="6">
        <v>38487</v>
      </c>
      <c r="F259" s="6">
        <v>38718</v>
      </c>
      <c r="G259" s="33">
        <f t="shared" si="73"/>
        <v>3871838487</v>
      </c>
      <c r="H259" s="5">
        <v>2594</v>
      </c>
      <c r="I259" s="10" t="s">
        <v>203</v>
      </c>
      <c r="J259" s="7">
        <f aca="true" t="shared" si="74" ref="J259:J268">HLOOKUP($I259,PointTableHeader,2)</f>
        <v>13</v>
      </c>
      <c r="K259" s="7" t="str">
        <f t="shared" si="68"/>
        <v>Sr</v>
      </c>
      <c r="L259" s="10" t="str">
        <f t="shared" si="71"/>
        <v>SENIOR</v>
      </c>
      <c r="M259" s="5" t="str">
        <f t="shared" si="69"/>
        <v>61st</v>
      </c>
      <c r="N259" s="5">
        <v>61</v>
      </c>
      <c r="O259" s="5">
        <f t="shared" si="70"/>
        <v>200</v>
      </c>
      <c r="P259" s="5">
        <v>2</v>
      </c>
      <c r="Q259" s="5"/>
    </row>
    <row r="260" spans="1:17" ht="12.75">
      <c r="A260" s="13" t="s">
        <v>366</v>
      </c>
      <c r="B260" s="12" t="s">
        <v>12</v>
      </c>
      <c r="C260" s="5" t="s">
        <v>96</v>
      </c>
      <c r="D260" s="5" t="str">
        <f t="shared" si="67"/>
        <v>Espinho, POR/MF</v>
      </c>
      <c r="E260" s="6">
        <v>38487</v>
      </c>
      <c r="F260" s="6">
        <v>38718</v>
      </c>
      <c r="G260" s="33">
        <f t="shared" si="73"/>
        <v>3871838487</v>
      </c>
      <c r="H260" s="5">
        <v>2594</v>
      </c>
      <c r="I260" s="10" t="s">
        <v>203</v>
      </c>
      <c r="J260" s="7">
        <f t="shared" si="74"/>
        <v>13</v>
      </c>
      <c r="K260" s="7" t="str">
        <f t="shared" si="68"/>
        <v>Sr</v>
      </c>
      <c r="L260" s="10" t="str">
        <f t="shared" si="71"/>
        <v>SENIOR</v>
      </c>
      <c r="M260" s="5" t="str">
        <f t="shared" si="69"/>
        <v>T-49th</v>
      </c>
      <c r="N260" s="5">
        <v>49.5</v>
      </c>
      <c r="O260" s="5">
        <f t="shared" si="70"/>
        <v>200</v>
      </c>
      <c r="P260" s="5">
        <v>2</v>
      </c>
      <c r="Q260" s="5"/>
    </row>
    <row r="261" spans="1:17" ht="12.75">
      <c r="A261" s="13" t="s">
        <v>205</v>
      </c>
      <c r="B261" s="12" t="s">
        <v>74</v>
      </c>
      <c r="C261" s="5" t="s">
        <v>149</v>
      </c>
      <c r="D261" s="5" t="str">
        <f t="shared" si="67"/>
        <v>Welkenraedt, BEL/WS</v>
      </c>
      <c r="E261" s="6">
        <v>38487</v>
      </c>
      <c r="F261" s="6">
        <v>38718</v>
      </c>
      <c r="G261" s="33">
        <f t="shared" si="73"/>
        <v>3871838487</v>
      </c>
      <c r="H261" s="5">
        <v>2594</v>
      </c>
      <c r="I261" s="10" t="s">
        <v>203</v>
      </c>
      <c r="J261" s="7">
        <f t="shared" si="74"/>
        <v>13</v>
      </c>
      <c r="K261" s="7" t="str">
        <f t="shared" si="68"/>
        <v>Sr</v>
      </c>
      <c r="L261" s="10" t="str">
        <f t="shared" si="71"/>
        <v>SENIOR</v>
      </c>
      <c r="M261" s="5" t="str">
        <f t="shared" si="69"/>
        <v>53rd</v>
      </c>
      <c r="N261" s="5">
        <v>53</v>
      </c>
      <c r="O261" s="5">
        <f t="shared" si="70"/>
        <v>200</v>
      </c>
      <c r="P261" s="5">
        <v>2</v>
      </c>
      <c r="Q261" s="5"/>
    </row>
    <row r="262" spans="1:17" ht="12.75">
      <c r="A262" s="13" t="s">
        <v>261</v>
      </c>
      <c r="B262" s="12" t="s">
        <v>74</v>
      </c>
      <c r="C262" s="5" t="s">
        <v>149</v>
      </c>
      <c r="D262" s="5" t="str">
        <f t="shared" si="67"/>
        <v>Welkenraedt, BEL/WS</v>
      </c>
      <c r="E262" s="6">
        <v>38487</v>
      </c>
      <c r="F262" s="6">
        <v>38718</v>
      </c>
      <c r="G262" s="33">
        <f t="shared" si="73"/>
        <v>3871838487</v>
      </c>
      <c r="H262" s="5">
        <v>2594</v>
      </c>
      <c r="I262" s="10" t="s">
        <v>203</v>
      </c>
      <c r="J262" s="7">
        <f t="shared" si="74"/>
        <v>13</v>
      </c>
      <c r="K262" s="7" t="str">
        <f t="shared" si="68"/>
        <v>Sr</v>
      </c>
      <c r="L262" s="10" t="str">
        <f t="shared" si="71"/>
        <v>SENIOR</v>
      </c>
      <c r="M262" s="5" t="str">
        <f t="shared" si="69"/>
        <v>49th</v>
      </c>
      <c r="N262" s="5">
        <v>49</v>
      </c>
      <c r="O262" s="5">
        <f t="shared" si="70"/>
        <v>200</v>
      </c>
      <c r="P262" s="5">
        <v>2</v>
      </c>
      <c r="Q262" s="5"/>
    </row>
    <row r="263" spans="1:17" ht="12.75">
      <c r="A263" s="13" t="s">
        <v>139</v>
      </c>
      <c r="B263" s="12" t="s">
        <v>74</v>
      </c>
      <c r="C263" s="5" t="s">
        <v>149</v>
      </c>
      <c r="D263" s="5" t="str">
        <f aca="true" t="shared" si="75" ref="D263:D270">C263&amp;"/"&amp;B263</f>
        <v>Welkenraedt, BEL/WS</v>
      </c>
      <c r="E263" s="6">
        <v>38487</v>
      </c>
      <c r="F263" s="6">
        <v>38718</v>
      </c>
      <c r="G263" s="33">
        <f t="shared" si="73"/>
        <v>3871838487</v>
      </c>
      <c r="H263" s="5">
        <v>2594</v>
      </c>
      <c r="I263" s="10" t="s">
        <v>203</v>
      </c>
      <c r="J263" s="7">
        <f t="shared" si="74"/>
        <v>13</v>
      </c>
      <c r="K263" s="7" t="str">
        <f t="shared" si="68"/>
        <v>Sr</v>
      </c>
      <c r="L263" s="10" t="str">
        <f t="shared" si="71"/>
        <v>SENIOR</v>
      </c>
      <c r="M263" s="5" t="str">
        <f t="shared" si="69"/>
        <v>36th</v>
      </c>
      <c r="N263" s="5">
        <v>36</v>
      </c>
      <c r="O263" s="5">
        <f t="shared" si="70"/>
        <v>200</v>
      </c>
      <c r="P263" s="5">
        <v>2</v>
      </c>
      <c r="Q263" s="5"/>
    </row>
    <row r="264" spans="1:17" ht="12.75">
      <c r="A264" s="13" t="s">
        <v>86</v>
      </c>
      <c r="B264" s="12" t="s">
        <v>74</v>
      </c>
      <c r="C264" s="5" t="s">
        <v>149</v>
      </c>
      <c r="D264" s="5" t="str">
        <f t="shared" si="75"/>
        <v>Welkenraedt, BEL/WS</v>
      </c>
      <c r="E264" s="6">
        <v>38487</v>
      </c>
      <c r="F264" s="6">
        <v>38718</v>
      </c>
      <c r="G264" s="33">
        <f t="shared" si="73"/>
        <v>3871838487</v>
      </c>
      <c r="H264" s="5">
        <v>2594</v>
      </c>
      <c r="I264" s="10" t="s">
        <v>203</v>
      </c>
      <c r="J264" s="7">
        <f t="shared" si="74"/>
        <v>13</v>
      </c>
      <c r="K264" s="7" t="str">
        <f t="shared" si="68"/>
        <v>Sr</v>
      </c>
      <c r="L264" s="10" t="str">
        <f t="shared" si="71"/>
        <v>SENIOR</v>
      </c>
      <c r="M264" s="5" t="str">
        <f t="shared" si="69"/>
        <v>9th</v>
      </c>
      <c r="N264" s="5">
        <v>9</v>
      </c>
      <c r="O264" s="5">
        <f t="shared" si="70"/>
        <v>1284</v>
      </c>
      <c r="P264" s="5">
        <v>2</v>
      </c>
      <c r="Q264" s="5"/>
    </row>
    <row r="265" spans="1:17" ht="12.75">
      <c r="A265" s="13" t="s">
        <v>161</v>
      </c>
      <c r="B265" s="12" t="s">
        <v>74</v>
      </c>
      <c r="C265" s="5" t="s">
        <v>149</v>
      </c>
      <c r="D265" s="5" t="str">
        <f t="shared" si="75"/>
        <v>Welkenraedt, BEL/WS</v>
      </c>
      <c r="E265" s="6">
        <v>38487</v>
      </c>
      <c r="F265" s="6">
        <v>38718</v>
      </c>
      <c r="G265" s="33">
        <f t="shared" si="73"/>
        <v>3871838487</v>
      </c>
      <c r="H265" s="5">
        <v>2594</v>
      </c>
      <c r="I265" s="10" t="s">
        <v>203</v>
      </c>
      <c r="J265" s="7">
        <f t="shared" si="74"/>
        <v>13</v>
      </c>
      <c r="K265" s="7" t="str">
        <f t="shared" si="68"/>
        <v>Sr</v>
      </c>
      <c r="L265" s="10" t="str">
        <f t="shared" si="71"/>
        <v>SENIOR</v>
      </c>
      <c r="M265" s="5" t="str">
        <f t="shared" si="69"/>
        <v>2nd</v>
      </c>
      <c r="N265" s="5">
        <v>2</v>
      </c>
      <c r="O265" s="5">
        <f t="shared" si="70"/>
        <v>2208</v>
      </c>
      <c r="P265" s="5">
        <v>2</v>
      </c>
      <c r="Q265" s="5"/>
    </row>
    <row r="266" spans="1:17" ht="12.75">
      <c r="A266" s="13" t="s">
        <v>239</v>
      </c>
      <c r="B266" s="12" t="s">
        <v>74</v>
      </c>
      <c r="C266" s="5" t="s">
        <v>149</v>
      </c>
      <c r="D266" s="5" t="str">
        <f t="shared" si="75"/>
        <v>Welkenraedt, BEL/WS</v>
      </c>
      <c r="E266" s="6">
        <v>38487</v>
      </c>
      <c r="F266" s="6">
        <v>38718</v>
      </c>
      <c r="G266" s="33">
        <f t="shared" si="73"/>
        <v>3871838487</v>
      </c>
      <c r="H266" s="5">
        <v>2594</v>
      </c>
      <c r="I266" s="10" t="s">
        <v>203</v>
      </c>
      <c r="J266" s="7">
        <f t="shared" si="74"/>
        <v>13</v>
      </c>
      <c r="K266" s="7" t="str">
        <f t="shared" si="68"/>
        <v>Sr</v>
      </c>
      <c r="L266" s="10" t="str">
        <f t="shared" si="71"/>
        <v>SENIOR</v>
      </c>
      <c r="M266" s="5" t="str">
        <f t="shared" si="69"/>
        <v>3rd</v>
      </c>
      <c r="N266" s="5">
        <v>3</v>
      </c>
      <c r="O266" s="5">
        <f t="shared" si="70"/>
        <v>2040</v>
      </c>
      <c r="P266" s="5">
        <v>2</v>
      </c>
      <c r="Q266" s="5"/>
    </row>
    <row r="267" spans="1:17" ht="12.75">
      <c r="A267" s="13" t="s">
        <v>84</v>
      </c>
      <c r="B267" s="12" t="s">
        <v>74</v>
      </c>
      <c r="C267" s="5" t="s">
        <v>149</v>
      </c>
      <c r="D267" s="5" t="str">
        <f t="shared" si="75"/>
        <v>Welkenraedt, BEL/WS</v>
      </c>
      <c r="E267" s="6">
        <v>38487</v>
      </c>
      <c r="F267" s="6">
        <v>38718</v>
      </c>
      <c r="G267" s="33">
        <f t="shared" si="73"/>
        <v>3871838487</v>
      </c>
      <c r="H267" s="5">
        <v>2594</v>
      </c>
      <c r="I267" s="10" t="s">
        <v>203</v>
      </c>
      <c r="J267" s="7">
        <f t="shared" si="74"/>
        <v>13</v>
      </c>
      <c r="K267" s="7" t="str">
        <f t="shared" si="68"/>
        <v>Sr</v>
      </c>
      <c r="L267" s="10" t="str">
        <f t="shared" si="71"/>
        <v>SENIOR</v>
      </c>
      <c r="M267" s="5" t="str">
        <f t="shared" si="69"/>
        <v>6th</v>
      </c>
      <c r="N267" s="5">
        <v>6</v>
      </c>
      <c r="O267" s="5">
        <f t="shared" si="70"/>
        <v>1668</v>
      </c>
      <c r="P267" s="5">
        <v>2</v>
      </c>
      <c r="Q267" s="5"/>
    </row>
    <row r="268" spans="1:17" ht="12.75">
      <c r="A268" s="13" t="s">
        <v>177</v>
      </c>
      <c r="B268" s="12" t="s">
        <v>16</v>
      </c>
      <c r="C268" s="5" t="s">
        <v>110</v>
      </c>
      <c r="D268" s="5" t="str">
        <f t="shared" si="75"/>
        <v>Tallin, EST/ME</v>
      </c>
      <c r="E268" s="6">
        <v>38494</v>
      </c>
      <c r="F268" s="6">
        <v>38718</v>
      </c>
      <c r="G268" s="33">
        <f t="shared" si="73"/>
        <v>3871838494</v>
      </c>
      <c r="H268" s="5">
        <v>2594</v>
      </c>
      <c r="I268" s="10" t="s">
        <v>203</v>
      </c>
      <c r="J268" s="7">
        <f t="shared" si="74"/>
        <v>13</v>
      </c>
      <c r="K268" s="7" t="str">
        <f aca="true" t="shared" si="76" ref="K268:K280">IF(L268="JUNIOR","Jr",IF(OR(L268="CADET",L268="CDT-WLDS"),"Cadet","Sr"))</f>
        <v>Sr</v>
      </c>
      <c r="L268" s="10" t="str">
        <f t="shared" si="71"/>
        <v>SENIOR</v>
      </c>
      <c r="M268" s="5" t="str">
        <f aca="true" t="shared" si="77" ref="M268:M280">IF(MOD(N268,1)&lt;&gt;0,"T-","")&amp;INT(N268)&amp;IF(AND(INT(N268)&gt;=11,INT(N268)&lt;14),"th",IF(MOD(INT(N268),10)=1,"st",IF(MOD(INT(N268),10)=2,"nd",IF(MOD(INT(N268),10)=3,"rd","th"))))</f>
        <v>19th</v>
      </c>
      <c r="N268" s="5">
        <v>19</v>
      </c>
      <c r="O268" s="5">
        <f aca="true" t="shared" si="78" ref="O268:O280">IF(OR(N268&gt;=65,ISNUMBER(N268)=FALSE),0,VLOOKUP(N268,PointTable,$J268,TRUE))*IF(P268&gt;0,P268,1)</f>
        <v>400.248</v>
      </c>
      <c r="P268" s="5">
        <v>0.981</v>
      </c>
      <c r="Q268" s="5"/>
    </row>
    <row r="269" spans="1:17" ht="12.75">
      <c r="A269" s="13" t="s">
        <v>368</v>
      </c>
      <c r="B269" s="12" t="s">
        <v>15</v>
      </c>
      <c r="C269" s="5" t="s">
        <v>219</v>
      </c>
      <c r="D269" s="5" t="str">
        <f t="shared" si="75"/>
        <v>Estoril, POR/WE</v>
      </c>
      <c r="E269" s="6">
        <v>38500</v>
      </c>
      <c r="F269" s="6">
        <v>38718</v>
      </c>
      <c r="G269" s="33">
        <f t="shared" si="73"/>
        <v>3871838500</v>
      </c>
      <c r="H269" s="5">
        <v>1280</v>
      </c>
      <c r="I269" s="10" t="s">
        <v>203</v>
      </c>
      <c r="J269" s="7">
        <f t="shared" si="6"/>
        <v>13</v>
      </c>
      <c r="K269" s="7" t="str">
        <f t="shared" si="76"/>
        <v>Sr</v>
      </c>
      <c r="L269" s="10" t="str">
        <f t="shared" si="71"/>
        <v>SENIOR</v>
      </c>
      <c r="M269" s="5" t="str">
        <f t="shared" si="77"/>
        <v>7th</v>
      </c>
      <c r="N269" s="5">
        <v>7</v>
      </c>
      <c r="O269" s="5">
        <f t="shared" si="78"/>
        <v>19.044</v>
      </c>
      <c r="P269" s="5">
        <v>0.023</v>
      </c>
      <c r="Q269" s="5"/>
    </row>
    <row r="270" spans="1:17" ht="12.75">
      <c r="A270" s="13" t="s">
        <v>66</v>
      </c>
      <c r="B270" s="12" t="s">
        <v>11</v>
      </c>
      <c r="C270" s="5" t="s">
        <v>367</v>
      </c>
      <c r="D270" s="5" t="str">
        <f t="shared" si="75"/>
        <v>Thies, SEN/MS</v>
      </c>
      <c r="E270" s="6">
        <v>38500</v>
      </c>
      <c r="F270" s="6">
        <v>38718</v>
      </c>
      <c r="G270" s="33">
        <f t="shared" si="73"/>
        <v>3871838500</v>
      </c>
      <c r="H270" s="5">
        <v>2594</v>
      </c>
      <c r="I270" s="10" t="s">
        <v>203</v>
      </c>
      <c r="J270" s="7">
        <f t="shared" si="6"/>
        <v>13</v>
      </c>
      <c r="K270" s="7" t="str">
        <f t="shared" si="76"/>
        <v>Sr</v>
      </c>
      <c r="L270" s="10" t="str">
        <f t="shared" si="71"/>
        <v>SENIOR</v>
      </c>
      <c r="M270" s="5" t="str">
        <f t="shared" si="77"/>
        <v>30th</v>
      </c>
      <c r="N270" s="5">
        <v>30</v>
      </c>
      <c r="O270" s="5">
        <f t="shared" si="78"/>
        <v>660</v>
      </c>
      <c r="P270" s="5">
        <v>2</v>
      </c>
      <c r="Q270" s="5"/>
    </row>
    <row r="271" spans="1:17" ht="12.75">
      <c r="A271" s="13" t="s">
        <v>292</v>
      </c>
      <c r="B271" s="12" t="s">
        <v>15</v>
      </c>
      <c r="C271" s="5" t="s">
        <v>175</v>
      </c>
      <c r="D271" s="5" t="str">
        <f aca="true" t="shared" si="79" ref="D271:D277">C271&amp;"/"&amp;B271</f>
        <v>Malaga, ESP/WE</v>
      </c>
      <c r="E271" s="6">
        <v>38506</v>
      </c>
      <c r="F271" s="6">
        <v>38718</v>
      </c>
      <c r="G271" s="33">
        <f t="shared" si="73"/>
        <v>3871838506</v>
      </c>
      <c r="H271" s="5">
        <v>2594</v>
      </c>
      <c r="I271" s="10" t="s">
        <v>203</v>
      </c>
      <c r="J271" s="7">
        <f t="shared" si="6"/>
        <v>13</v>
      </c>
      <c r="K271" s="7" t="str">
        <f t="shared" si="76"/>
        <v>Sr</v>
      </c>
      <c r="L271" s="10" t="str">
        <f t="shared" si="71"/>
        <v>SENIOR</v>
      </c>
      <c r="M271" s="5" t="str">
        <f t="shared" si="77"/>
        <v>T-53rd</v>
      </c>
      <c r="N271" s="5">
        <v>53.5</v>
      </c>
      <c r="O271" s="5">
        <f t="shared" si="78"/>
        <v>200</v>
      </c>
      <c r="P271" s="5">
        <v>2</v>
      </c>
      <c r="Q271" s="5"/>
    </row>
    <row r="272" spans="1:17" ht="12.75">
      <c r="A272" s="13" t="s">
        <v>139</v>
      </c>
      <c r="B272" s="12" t="s">
        <v>74</v>
      </c>
      <c r="C272" s="5" t="s">
        <v>370</v>
      </c>
      <c r="D272" s="5" t="str">
        <f t="shared" si="79"/>
        <v>Klagenfurt, AUT/WS</v>
      </c>
      <c r="E272" s="6">
        <v>38508</v>
      </c>
      <c r="F272" s="6">
        <v>38718</v>
      </c>
      <c r="G272" s="33">
        <f t="shared" si="73"/>
        <v>3871838508</v>
      </c>
      <c r="H272" s="5">
        <v>2594</v>
      </c>
      <c r="I272" s="10" t="s">
        <v>203</v>
      </c>
      <c r="J272" s="7">
        <f aca="true" t="shared" si="80" ref="J272:J279">HLOOKUP($I272,PointTableHeader,2)</f>
        <v>13</v>
      </c>
      <c r="K272" s="7" t="str">
        <f t="shared" si="76"/>
        <v>Sr</v>
      </c>
      <c r="L272" s="10" t="str">
        <f t="shared" si="71"/>
        <v>SENIOR</v>
      </c>
      <c r="M272" s="5" t="str">
        <f t="shared" si="77"/>
        <v>11th</v>
      </c>
      <c r="N272" s="5">
        <v>11</v>
      </c>
      <c r="O272" s="5">
        <f t="shared" si="78"/>
        <v>774.9</v>
      </c>
      <c r="P272" s="5">
        <v>1.23</v>
      </c>
      <c r="Q272" s="5"/>
    </row>
    <row r="273" spans="1:17" ht="12.75">
      <c r="A273" s="13" t="s">
        <v>86</v>
      </c>
      <c r="B273" s="12" t="s">
        <v>74</v>
      </c>
      <c r="C273" s="5" t="s">
        <v>370</v>
      </c>
      <c r="D273" s="5" t="str">
        <f t="shared" si="79"/>
        <v>Klagenfurt, AUT/WS</v>
      </c>
      <c r="E273" s="6">
        <v>38508</v>
      </c>
      <c r="F273" s="6">
        <v>38718</v>
      </c>
      <c r="G273" s="33">
        <f t="shared" si="73"/>
        <v>3871838508</v>
      </c>
      <c r="H273" s="5">
        <v>2594</v>
      </c>
      <c r="I273" s="10" t="s">
        <v>203</v>
      </c>
      <c r="J273" s="7">
        <f t="shared" si="80"/>
        <v>13</v>
      </c>
      <c r="K273" s="7" t="str">
        <f t="shared" si="76"/>
        <v>Sr</v>
      </c>
      <c r="L273" s="10" t="str">
        <f aca="true" t="shared" si="81" ref="L273:L305">IF(OR(I273="M",I273="N1"),"SENIOR",IF(OR(I273="L",I273="L1"),"JUNIOR",IF(I273="J","CDT-WLDS",IF(OR(I273="K1",I273="I"),"CADET",I273))))</f>
        <v>SENIOR</v>
      </c>
      <c r="M273" s="5" t="str">
        <f t="shared" si="77"/>
        <v>9th</v>
      </c>
      <c r="N273" s="5">
        <v>9</v>
      </c>
      <c r="O273" s="5">
        <f t="shared" si="78"/>
        <v>789.66</v>
      </c>
      <c r="P273" s="5">
        <v>1.23</v>
      </c>
      <c r="Q273" s="5"/>
    </row>
    <row r="274" spans="1:17" ht="12.75">
      <c r="A274" s="13" t="s">
        <v>308</v>
      </c>
      <c r="B274" s="12" t="s">
        <v>74</v>
      </c>
      <c r="C274" s="5" t="s">
        <v>370</v>
      </c>
      <c r="D274" s="5" t="str">
        <f t="shared" si="79"/>
        <v>Klagenfurt, AUT/WS</v>
      </c>
      <c r="E274" s="6">
        <v>38508</v>
      </c>
      <c r="F274" s="6">
        <v>38718</v>
      </c>
      <c r="G274" s="33">
        <f t="shared" si="73"/>
        <v>3871838508</v>
      </c>
      <c r="H274" s="5">
        <v>2594</v>
      </c>
      <c r="I274" s="10" t="s">
        <v>203</v>
      </c>
      <c r="J274" s="7">
        <f t="shared" si="80"/>
        <v>13</v>
      </c>
      <c r="K274" s="7" t="str">
        <f t="shared" si="76"/>
        <v>Sr</v>
      </c>
      <c r="L274" s="10" t="str">
        <f t="shared" si="81"/>
        <v>SENIOR</v>
      </c>
      <c r="M274" s="5" t="str">
        <f t="shared" si="77"/>
        <v>13th</v>
      </c>
      <c r="N274" s="5">
        <v>13</v>
      </c>
      <c r="O274" s="5">
        <f t="shared" si="78"/>
        <v>760.14</v>
      </c>
      <c r="P274" s="5">
        <v>1.23</v>
      </c>
      <c r="Q274" s="5"/>
    </row>
    <row r="275" spans="1:17" ht="12.75">
      <c r="A275" s="13" t="s">
        <v>239</v>
      </c>
      <c r="B275" s="12" t="s">
        <v>74</v>
      </c>
      <c r="C275" s="5" t="s">
        <v>370</v>
      </c>
      <c r="D275" s="5" t="str">
        <f t="shared" si="79"/>
        <v>Klagenfurt, AUT/WS</v>
      </c>
      <c r="E275" s="6">
        <v>38508</v>
      </c>
      <c r="F275" s="6">
        <v>38718</v>
      </c>
      <c r="G275" s="33">
        <f t="shared" si="73"/>
        <v>3871838508</v>
      </c>
      <c r="H275" s="5">
        <v>2594</v>
      </c>
      <c r="I275" s="10" t="s">
        <v>203</v>
      </c>
      <c r="J275" s="7">
        <f t="shared" si="80"/>
        <v>13</v>
      </c>
      <c r="K275" s="7" t="str">
        <f t="shared" si="76"/>
        <v>Sr</v>
      </c>
      <c r="L275" s="10" t="str">
        <f t="shared" si="81"/>
        <v>SENIOR</v>
      </c>
      <c r="M275" s="5" t="str">
        <f t="shared" si="77"/>
        <v>2nd</v>
      </c>
      <c r="N275" s="5">
        <v>2</v>
      </c>
      <c r="O275" s="5">
        <f t="shared" si="78"/>
        <v>1357.92</v>
      </c>
      <c r="P275" s="5">
        <v>1.23</v>
      </c>
      <c r="Q275" s="5"/>
    </row>
    <row r="276" spans="1:17" ht="12.75">
      <c r="A276" s="13" t="s">
        <v>84</v>
      </c>
      <c r="B276" s="12" t="s">
        <v>74</v>
      </c>
      <c r="C276" s="5" t="s">
        <v>370</v>
      </c>
      <c r="D276" s="5" t="str">
        <f t="shared" si="79"/>
        <v>Klagenfurt, AUT/WS</v>
      </c>
      <c r="E276" s="6">
        <v>38508</v>
      </c>
      <c r="F276" s="6">
        <v>38718</v>
      </c>
      <c r="G276" s="33">
        <f t="shared" si="73"/>
        <v>3871838508</v>
      </c>
      <c r="H276" s="5">
        <v>2594</v>
      </c>
      <c r="I276" s="10" t="s">
        <v>203</v>
      </c>
      <c r="J276" s="7">
        <f t="shared" si="80"/>
        <v>13</v>
      </c>
      <c r="K276" s="7" t="str">
        <f t="shared" si="76"/>
        <v>Sr</v>
      </c>
      <c r="L276" s="10" t="str">
        <f t="shared" si="81"/>
        <v>SENIOR</v>
      </c>
      <c r="M276" s="5" t="str">
        <f t="shared" si="77"/>
        <v>1st</v>
      </c>
      <c r="N276" s="5">
        <v>1</v>
      </c>
      <c r="O276" s="5">
        <f t="shared" si="78"/>
        <v>1476</v>
      </c>
      <c r="P276" s="5">
        <v>1.23</v>
      </c>
      <c r="Q276" s="5"/>
    </row>
    <row r="277" spans="1:17" ht="12.75">
      <c r="A277" s="13" t="s">
        <v>65</v>
      </c>
      <c r="B277" s="12" t="s">
        <v>11</v>
      </c>
      <c r="C277" s="5" t="s">
        <v>371</v>
      </c>
      <c r="D277" s="5" t="str">
        <f t="shared" si="79"/>
        <v>Barquisimeto, VEN/MS</v>
      </c>
      <c r="E277" s="6">
        <v>38514</v>
      </c>
      <c r="F277" s="6">
        <v>38718</v>
      </c>
      <c r="G277" s="33">
        <f t="shared" si="73"/>
        <v>3871838514</v>
      </c>
      <c r="H277" s="5">
        <v>2594</v>
      </c>
      <c r="I277" s="10" t="s">
        <v>203</v>
      </c>
      <c r="J277" s="7">
        <f t="shared" si="80"/>
        <v>13</v>
      </c>
      <c r="K277" s="7" t="str">
        <f t="shared" si="76"/>
        <v>Sr</v>
      </c>
      <c r="L277" s="10" t="str">
        <f t="shared" si="81"/>
        <v>SENIOR</v>
      </c>
      <c r="M277" s="5" t="str">
        <f t="shared" si="77"/>
        <v>18th</v>
      </c>
      <c r="N277" s="5">
        <v>18</v>
      </c>
      <c r="O277" s="5">
        <f t="shared" si="78"/>
        <v>539.028</v>
      </c>
      <c r="P277" s="5">
        <v>1.302</v>
      </c>
      <c r="Q277" s="5"/>
    </row>
    <row r="278" spans="1:17" ht="12.75">
      <c r="A278" s="13" t="s">
        <v>66</v>
      </c>
      <c r="B278" s="12" t="s">
        <v>11</v>
      </c>
      <c r="C278" s="5" t="s">
        <v>371</v>
      </c>
      <c r="D278" s="5" t="str">
        <f aca="true" t="shared" si="82" ref="D278:D309">C278&amp;"/"&amp;B278</f>
        <v>Barquisimeto, VEN/MS</v>
      </c>
      <c r="E278" s="6">
        <v>38514</v>
      </c>
      <c r="F278" s="6">
        <v>38718</v>
      </c>
      <c r="G278" s="33">
        <f t="shared" si="73"/>
        <v>3871838514</v>
      </c>
      <c r="H278" s="5">
        <v>2594</v>
      </c>
      <c r="I278" s="10" t="s">
        <v>203</v>
      </c>
      <c r="J278" s="7">
        <f t="shared" si="80"/>
        <v>13</v>
      </c>
      <c r="K278" s="7" t="str">
        <f t="shared" si="76"/>
        <v>Sr</v>
      </c>
      <c r="L278" s="10" t="str">
        <f t="shared" si="81"/>
        <v>SENIOR</v>
      </c>
      <c r="M278" s="5" t="str">
        <f t="shared" si="77"/>
        <v>20th</v>
      </c>
      <c r="N278" s="5">
        <v>20</v>
      </c>
      <c r="O278" s="5">
        <f t="shared" si="78"/>
        <v>523.404</v>
      </c>
      <c r="P278" s="5">
        <v>1.302</v>
      </c>
      <c r="Q278" s="5"/>
    </row>
    <row r="279" spans="1:17" ht="12.75">
      <c r="A279" s="13" t="s">
        <v>368</v>
      </c>
      <c r="B279" s="12" t="s">
        <v>15</v>
      </c>
      <c r="C279" s="5" t="s">
        <v>98</v>
      </c>
      <c r="D279" s="5" t="str">
        <f t="shared" si="82"/>
        <v>Havana, CUB/WE</v>
      </c>
      <c r="E279" s="6">
        <v>38521</v>
      </c>
      <c r="F279" s="6">
        <v>38718</v>
      </c>
      <c r="G279" s="33">
        <f t="shared" si="73"/>
        <v>3871838521</v>
      </c>
      <c r="H279" s="5">
        <v>256</v>
      </c>
      <c r="I279" s="10" t="s">
        <v>203</v>
      </c>
      <c r="J279" s="7">
        <f t="shared" si="80"/>
        <v>13</v>
      </c>
      <c r="K279" s="7" t="str">
        <f t="shared" si="76"/>
        <v>Sr</v>
      </c>
      <c r="L279" s="10" t="str">
        <f t="shared" si="81"/>
        <v>SENIOR</v>
      </c>
      <c r="M279" s="5" t="str">
        <f t="shared" si="77"/>
        <v>58th</v>
      </c>
      <c r="N279" s="5">
        <v>58</v>
      </c>
      <c r="O279" s="5">
        <f t="shared" si="78"/>
        <v>200</v>
      </c>
      <c r="P279" s="5">
        <v>2</v>
      </c>
      <c r="Q279" s="5"/>
    </row>
    <row r="280" spans="1:17" ht="12.75">
      <c r="A280" s="13" t="s">
        <v>127</v>
      </c>
      <c r="B280" s="12" t="s">
        <v>14</v>
      </c>
      <c r="C280" s="5" t="s">
        <v>372</v>
      </c>
      <c r="D280" s="5" t="str">
        <f t="shared" si="82"/>
        <v>Las Vegas, NV/WF</v>
      </c>
      <c r="E280" s="6">
        <v>38521</v>
      </c>
      <c r="F280" s="6">
        <v>38718</v>
      </c>
      <c r="G280" s="33">
        <f t="shared" si="73"/>
        <v>3871838521</v>
      </c>
      <c r="H280" s="5">
        <v>2594</v>
      </c>
      <c r="I280" s="10" t="s">
        <v>203</v>
      </c>
      <c r="J280" s="7">
        <f t="shared" si="6"/>
        <v>13</v>
      </c>
      <c r="K280" s="7" t="str">
        <f t="shared" si="76"/>
        <v>Sr</v>
      </c>
      <c r="L280" s="10" t="str">
        <f t="shared" si="81"/>
        <v>SENIOR</v>
      </c>
      <c r="M280" s="5" t="str">
        <f t="shared" si="77"/>
        <v>21st</v>
      </c>
      <c r="N280" s="5">
        <v>21</v>
      </c>
      <c r="O280" s="5">
        <f t="shared" si="78"/>
        <v>792</v>
      </c>
      <c r="P280" s="5">
        <v>2</v>
      </c>
      <c r="Q280" s="5"/>
    </row>
    <row r="281" spans="1:17" ht="12.75">
      <c r="A281" s="13" t="s">
        <v>374</v>
      </c>
      <c r="B281" s="12" t="s">
        <v>14</v>
      </c>
      <c r="C281" s="5" t="s">
        <v>372</v>
      </c>
      <c r="D281" s="5" t="str">
        <f t="shared" si="82"/>
        <v>Las Vegas, NV/WF</v>
      </c>
      <c r="E281" s="6">
        <v>38521</v>
      </c>
      <c r="F281" s="6">
        <v>38718</v>
      </c>
      <c r="G281" s="33">
        <f t="shared" si="73"/>
        <v>3871838521</v>
      </c>
      <c r="H281" s="5">
        <v>0</v>
      </c>
      <c r="I281" s="10" t="s">
        <v>203</v>
      </c>
      <c r="J281" s="7">
        <f t="shared" si="6"/>
        <v>13</v>
      </c>
      <c r="K281" s="7" t="str">
        <f aca="true" t="shared" si="83" ref="K281:K302">IF(L281="JUNIOR","Jr",IF(OR(L281="CADET",L281="CDT-WLDS"),"Cadet","Sr"))</f>
        <v>Sr</v>
      </c>
      <c r="L281" s="10" t="str">
        <f t="shared" si="81"/>
        <v>SENIOR</v>
      </c>
      <c r="M281" s="5" t="str">
        <f aca="true" t="shared" si="84" ref="M281:M302">IF(MOD(N281,1)&lt;&gt;0,"T-","")&amp;INT(N281)&amp;IF(AND(INT(N281)&gt;=11,INT(N281)&lt;14),"th",IF(MOD(INT(N281),10)=1,"st",IF(MOD(INT(N281),10)=2,"nd",IF(MOD(INT(N281),10)=3,"rd","th"))))</f>
        <v>53rd</v>
      </c>
      <c r="N281" s="5">
        <v>53</v>
      </c>
      <c r="O281" s="5">
        <f aca="true" t="shared" si="85" ref="O281:O302">IF(OR(N281&gt;=65,ISNUMBER(N281)=FALSE),0,VLOOKUP(N281,PointTable,$J281,TRUE))*IF(P281&gt;0,P281,1)</f>
        <v>200</v>
      </c>
      <c r="P281" s="5">
        <v>2</v>
      </c>
      <c r="Q281" s="5"/>
    </row>
    <row r="282" spans="1:17" ht="12.75">
      <c r="A282" s="13" t="s">
        <v>373</v>
      </c>
      <c r="B282" s="12" t="s">
        <v>14</v>
      </c>
      <c r="C282" s="5" t="s">
        <v>372</v>
      </c>
      <c r="D282" s="5" t="str">
        <f t="shared" si="82"/>
        <v>Las Vegas, NV/WF</v>
      </c>
      <c r="E282" s="6">
        <v>38521</v>
      </c>
      <c r="F282" s="6">
        <v>38718</v>
      </c>
      <c r="G282" s="33">
        <f t="shared" si="73"/>
        <v>3871838521</v>
      </c>
      <c r="H282" s="5">
        <v>2594</v>
      </c>
      <c r="I282" s="10" t="s">
        <v>203</v>
      </c>
      <c r="J282" s="7">
        <f t="shared" si="6"/>
        <v>13</v>
      </c>
      <c r="K282" s="7" t="str">
        <f t="shared" si="83"/>
        <v>Sr</v>
      </c>
      <c r="L282" s="10" t="str">
        <f t="shared" si="81"/>
        <v>SENIOR</v>
      </c>
      <c r="M282" s="5" t="str">
        <f t="shared" si="84"/>
        <v>63rd</v>
      </c>
      <c r="N282" s="5">
        <v>63</v>
      </c>
      <c r="O282" s="5">
        <f t="shared" si="85"/>
        <v>200</v>
      </c>
      <c r="P282" s="5">
        <v>2</v>
      </c>
      <c r="Q282" s="5"/>
    </row>
    <row r="283" spans="1:17" ht="12.75">
      <c r="A283" s="13" t="s">
        <v>297</v>
      </c>
      <c r="B283" s="12" t="s">
        <v>14</v>
      </c>
      <c r="C283" s="5" t="s">
        <v>372</v>
      </c>
      <c r="D283" s="5" t="str">
        <f t="shared" si="82"/>
        <v>Las Vegas, NV/WF</v>
      </c>
      <c r="E283" s="6">
        <v>38521</v>
      </c>
      <c r="F283" s="6">
        <v>38718</v>
      </c>
      <c r="G283" s="33">
        <f t="shared" si="73"/>
        <v>3871838521</v>
      </c>
      <c r="H283" s="5">
        <v>2594</v>
      </c>
      <c r="I283" s="10" t="s">
        <v>203</v>
      </c>
      <c r="J283" s="7">
        <f t="shared" si="6"/>
        <v>13</v>
      </c>
      <c r="K283" s="7" t="str">
        <f t="shared" si="83"/>
        <v>Sr</v>
      </c>
      <c r="L283" s="10" t="str">
        <f t="shared" si="81"/>
        <v>SENIOR</v>
      </c>
      <c r="M283" s="5" t="str">
        <f t="shared" si="84"/>
        <v>62nd</v>
      </c>
      <c r="N283" s="5">
        <v>62</v>
      </c>
      <c r="O283" s="5">
        <f t="shared" si="85"/>
        <v>200</v>
      </c>
      <c r="P283" s="5">
        <v>2</v>
      </c>
      <c r="Q283" s="5"/>
    </row>
    <row r="284" spans="1:17" ht="12.75">
      <c r="A284" s="13" t="s">
        <v>230</v>
      </c>
      <c r="B284" s="12" t="s">
        <v>14</v>
      </c>
      <c r="C284" s="5" t="s">
        <v>372</v>
      </c>
      <c r="D284" s="5" t="str">
        <f t="shared" si="82"/>
        <v>Las Vegas, NV/WF</v>
      </c>
      <c r="E284" s="6">
        <v>38521</v>
      </c>
      <c r="F284" s="6">
        <v>38718</v>
      </c>
      <c r="G284" s="33">
        <f t="shared" si="73"/>
        <v>3871838521</v>
      </c>
      <c r="H284" s="5">
        <v>2594</v>
      </c>
      <c r="I284" s="10" t="s">
        <v>203</v>
      </c>
      <c r="J284" s="7">
        <f>HLOOKUP($I284,PointTableHeader,2)</f>
        <v>13</v>
      </c>
      <c r="K284" s="7" t="str">
        <f t="shared" si="83"/>
        <v>Sr</v>
      </c>
      <c r="L284" s="10" t="str">
        <f t="shared" si="81"/>
        <v>SENIOR</v>
      </c>
      <c r="M284" s="5" t="str">
        <f t="shared" si="84"/>
        <v>60th</v>
      </c>
      <c r="N284" s="5">
        <v>60</v>
      </c>
      <c r="O284" s="5">
        <f t="shared" si="85"/>
        <v>200</v>
      </c>
      <c r="P284" s="5">
        <v>2</v>
      </c>
      <c r="Q284" s="5"/>
    </row>
    <row r="285" spans="1:17" ht="12.75">
      <c r="A285" s="13" t="s">
        <v>231</v>
      </c>
      <c r="B285" s="12" t="s">
        <v>14</v>
      </c>
      <c r="C285" s="5" t="s">
        <v>372</v>
      </c>
      <c r="D285" s="5" t="str">
        <f t="shared" si="82"/>
        <v>Las Vegas, NV/WF</v>
      </c>
      <c r="E285" s="6">
        <v>38521</v>
      </c>
      <c r="F285" s="6">
        <v>38718</v>
      </c>
      <c r="G285" s="33">
        <f t="shared" si="73"/>
        <v>3871838521</v>
      </c>
      <c r="H285" s="5">
        <v>2594</v>
      </c>
      <c r="I285" s="10" t="s">
        <v>203</v>
      </c>
      <c r="J285" s="7">
        <f>HLOOKUP($I285,PointTableHeader,2)</f>
        <v>13</v>
      </c>
      <c r="K285" s="7" t="str">
        <f t="shared" si="83"/>
        <v>Sr</v>
      </c>
      <c r="L285" s="10" t="str">
        <f t="shared" si="81"/>
        <v>SENIOR</v>
      </c>
      <c r="M285" s="5" t="str">
        <f t="shared" si="84"/>
        <v>47th</v>
      </c>
      <c r="N285" s="5">
        <v>47</v>
      </c>
      <c r="O285" s="5">
        <f t="shared" si="85"/>
        <v>200</v>
      </c>
      <c r="P285" s="5">
        <v>2</v>
      </c>
      <c r="Q285" s="5"/>
    </row>
    <row r="286" spans="1:17" ht="12.75">
      <c r="A286" s="13" t="s">
        <v>375</v>
      </c>
      <c r="B286" s="12" t="s">
        <v>14</v>
      </c>
      <c r="C286" s="5" t="s">
        <v>372</v>
      </c>
      <c r="D286" s="5" t="str">
        <f t="shared" si="82"/>
        <v>Las Vegas, NV/WF</v>
      </c>
      <c r="E286" s="6">
        <v>38521</v>
      </c>
      <c r="F286" s="6">
        <v>38718</v>
      </c>
      <c r="G286" s="33">
        <f aca="true" t="shared" si="86" ref="G286:G317">F286*100000+E286</f>
        <v>3871838521</v>
      </c>
      <c r="H286" s="5">
        <v>2594</v>
      </c>
      <c r="I286" s="10" t="s">
        <v>203</v>
      </c>
      <c r="J286" s="7">
        <f>HLOOKUP($I286,PointTableHeader,2)</f>
        <v>13</v>
      </c>
      <c r="K286" s="7" t="str">
        <f t="shared" si="83"/>
        <v>Sr</v>
      </c>
      <c r="L286" s="10" t="str">
        <f t="shared" si="81"/>
        <v>SENIOR</v>
      </c>
      <c r="M286" s="5" t="str">
        <f t="shared" si="84"/>
        <v>58th</v>
      </c>
      <c r="N286" s="5">
        <v>58</v>
      </c>
      <c r="O286" s="5">
        <f t="shared" si="85"/>
        <v>200</v>
      </c>
      <c r="P286" s="5">
        <v>2</v>
      </c>
      <c r="Q286" s="5"/>
    </row>
    <row r="287" spans="1:17" ht="12.75">
      <c r="A287" s="13" t="s">
        <v>220</v>
      </c>
      <c r="B287" s="12" t="s">
        <v>14</v>
      </c>
      <c r="C287" s="5" t="s">
        <v>372</v>
      </c>
      <c r="D287" s="5" t="str">
        <f t="shared" si="82"/>
        <v>Las Vegas, NV/WF</v>
      </c>
      <c r="E287" s="6">
        <v>38521</v>
      </c>
      <c r="F287" s="6">
        <v>38718</v>
      </c>
      <c r="G287" s="33">
        <f t="shared" si="86"/>
        <v>3871838521</v>
      </c>
      <c r="H287" s="5">
        <v>2594</v>
      </c>
      <c r="I287" s="10" t="s">
        <v>203</v>
      </c>
      <c r="J287" s="7">
        <f>HLOOKUP($I287,PointTableHeader,2)</f>
        <v>13</v>
      </c>
      <c r="K287" s="7" t="str">
        <f t="shared" si="83"/>
        <v>Sr</v>
      </c>
      <c r="L287" s="10" t="str">
        <f t="shared" si="81"/>
        <v>SENIOR</v>
      </c>
      <c r="M287" s="5" t="str">
        <f t="shared" si="84"/>
        <v>T-55th</v>
      </c>
      <c r="N287" s="5">
        <v>55.33</v>
      </c>
      <c r="O287" s="5">
        <f t="shared" si="85"/>
        <v>200</v>
      </c>
      <c r="P287" s="5">
        <v>2</v>
      </c>
      <c r="Q287" s="5"/>
    </row>
    <row r="288" spans="1:17" ht="12.75">
      <c r="A288" s="13" t="s">
        <v>376</v>
      </c>
      <c r="B288" s="12" t="s">
        <v>14</v>
      </c>
      <c r="C288" s="5" t="s">
        <v>372</v>
      </c>
      <c r="D288" s="5" t="str">
        <f t="shared" si="82"/>
        <v>Las Vegas, NV/WF</v>
      </c>
      <c r="E288" s="6">
        <v>38521</v>
      </c>
      <c r="F288" s="6">
        <v>38718</v>
      </c>
      <c r="G288" s="33">
        <f t="shared" si="86"/>
        <v>3871838521</v>
      </c>
      <c r="H288" s="5">
        <v>2594</v>
      </c>
      <c r="I288" s="10" t="s">
        <v>203</v>
      </c>
      <c r="J288" s="7">
        <f t="shared" si="6"/>
        <v>13</v>
      </c>
      <c r="K288" s="7" t="str">
        <f t="shared" si="83"/>
        <v>Sr</v>
      </c>
      <c r="L288" s="10" t="str">
        <f t="shared" si="81"/>
        <v>SENIOR</v>
      </c>
      <c r="M288" s="5" t="str">
        <f t="shared" si="84"/>
        <v>42nd</v>
      </c>
      <c r="N288" s="5">
        <v>42</v>
      </c>
      <c r="O288" s="5">
        <f t="shared" si="85"/>
        <v>200</v>
      </c>
      <c r="P288" s="5">
        <v>2</v>
      </c>
      <c r="Q288" s="5"/>
    </row>
    <row r="289" spans="1:17" ht="12.75">
      <c r="A289" s="13" t="s">
        <v>156</v>
      </c>
      <c r="B289" s="12" t="s">
        <v>14</v>
      </c>
      <c r="C289" s="5" t="s">
        <v>372</v>
      </c>
      <c r="D289" s="5" t="str">
        <f t="shared" si="82"/>
        <v>Las Vegas, NV/WF</v>
      </c>
      <c r="E289" s="6">
        <v>38521</v>
      </c>
      <c r="F289" s="6">
        <v>38718</v>
      </c>
      <c r="G289" s="33">
        <f t="shared" si="86"/>
        <v>3871838521</v>
      </c>
      <c r="H289" s="5">
        <v>2594</v>
      </c>
      <c r="I289" s="10" t="s">
        <v>203</v>
      </c>
      <c r="J289" s="7">
        <f t="shared" si="6"/>
        <v>13</v>
      </c>
      <c r="K289" s="7" t="str">
        <f t="shared" si="83"/>
        <v>Sr</v>
      </c>
      <c r="L289" s="10" t="str">
        <f t="shared" si="81"/>
        <v>SENIOR</v>
      </c>
      <c r="M289" s="5" t="str">
        <f t="shared" si="84"/>
        <v>59th</v>
      </c>
      <c r="N289" s="5">
        <v>59</v>
      </c>
      <c r="O289" s="5">
        <f t="shared" si="85"/>
        <v>200</v>
      </c>
      <c r="P289" s="5">
        <v>2</v>
      </c>
      <c r="Q289" s="5"/>
    </row>
    <row r="290" spans="1:17" ht="12.75">
      <c r="A290" s="13" t="s">
        <v>17</v>
      </c>
      <c r="B290" s="12" t="s">
        <v>14</v>
      </c>
      <c r="C290" s="5" t="s">
        <v>372</v>
      </c>
      <c r="D290" s="5" t="str">
        <f t="shared" si="82"/>
        <v>Las Vegas, NV/WF</v>
      </c>
      <c r="E290" s="6">
        <v>38521</v>
      </c>
      <c r="F290" s="6">
        <v>38718</v>
      </c>
      <c r="G290" s="33">
        <f t="shared" si="86"/>
        <v>3871838521</v>
      </c>
      <c r="H290" s="5">
        <v>2594</v>
      </c>
      <c r="I290" s="10" t="s">
        <v>203</v>
      </c>
      <c r="J290" s="7">
        <f t="shared" si="6"/>
        <v>13</v>
      </c>
      <c r="K290" s="7" t="str">
        <f t="shared" si="83"/>
        <v>Sr</v>
      </c>
      <c r="L290" s="10" t="str">
        <f t="shared" si="81"/>
        <v>SENIOR</v>
      </c>
      <c r="M290" s="5" t="str">
        <f t="shared" si="84"/>
        <v>37th</v>
      </c>
      <c r="N290" s="5">
        <v>37</v>
      </c>
      <c r="O290" s="5">
        <f t="shared" si="85"/>
        <v>200</v>
      </c>
      <c r="P290" s="5">
        <v>2</v>
      </c>
      <c r="Q290" s="5"/>
    </row>
    <row r="291" spans="1:17" ht="12.75">
      <c r="A291" s="13" t="s">
        <v>205</v>
      </c>
      <c r="B291" s="12" t="s">
        <v>74</v>
      </c>
      <c r="C291" s="5" t="s">
        <v>372</v>
      </c>
      <c r="D291" s="5" t="str">
        <f t="shared" si="82"/>
        <v>Las Vegas, NV/WS</v>
      </c>
      <c r="E291" s="6">
        <v>38521</v>
      </c>
      <c r="F291" s="6">
        <v>38718</v>
      </c>
      <c r="G291" s="33">
        <f t="shared" si="86"/>
        <v>3871838521</v>
      </c>
      <c r="H291" s="5">
        <v>2594</v>
      </c>
      <c r="I291" s="10" t="s">
        <v>203</v>
      </c>
      <c r="J291" s="7">
        <f t="shared" si="6"/>
        <v>13</v>
      </c>
      <c r="K291" s="7" t="str">
        <f t="shared" si="83"/>
        <v>Sr</v>
      </c>
      <c r="L291" s="10" t="str">
        <f t="shared" si="81"/>
        <v>SENIOR</v>
      </c>
      <c r="M291" s="5" t="str">
        <f t="shared" si="84"/>
        <v>46th</v>
      </c>
      <c r="N291" s="5">
        <v>46</v>
      </c>
      <c r="O291" s="5">
        <f t="shared" si="85"/>
        <v>200</v>
      </c>
      <c r="P291" s="5">
        <v>2</v>
      </c>
      <c r="Q291" s="5"/>
    </row>
    <row r="292" spans="1:17" ht="12.75">
      <c r="A292" s="13" t="s">
        <v>240</v>
      </c>
      <c r="B292" s="12" t="s">
        <v>74</v>
      </c>
      <c r="C292" s="5" t="s">
        <v>372</v>
      </c>
      <c r="D292" s="5" t="str">
        <f t="shared" si="82"/>
        <v>Las Vegas, NV/WS</v>
      </c>
      <c r="E292" s="6">
        <v>38521</v>
      </c>
      <c r="F292" s="6">
        <v>38718</v>
      </c>
      <c r="G292" s="33">
        <f t="shared" si="86"/>
        <v>3871838521</v>
      </c>
      <c r="H292" s="5">
        <v>2594</v>
      </c>
      <c r="I292" s="10" t="s">
        <v>203</v>
      </c>
      <c r="J292" s="7">
        <f t="shared" si="6"/>
        <v>13</v>
      </c>
      <c r="K292" s="7" t="str">
        <f t="shared" si="83"/>
        <v>Sr</v>
      </c>
      <c r="L292" s="10" t="str">
        <f t="shared" si="81"/>
        <v>SENIOR</v>
      </c>
      <c r="M292" s="5" t="str">
        <f t="shared" si="84"/>
        <v>31st</v>
      </c>
      <c r="N292" s="5">
        <v>31</v>
      </c>
      <c r="O292" s="5">
        <f t="shared" si="85"/>
        <v>652</v>
      </c>
      <c r="P292" s="5">
        <v>2</v>
      </c>
      <c r="Q292" s="5"/>
    </row>
    <row r="293" spans="1:17" ht="12.75">
      <c r="A293" s="13" t="s">
        <v>377</v>
      </c>
      <c r="B293" s="12" t="s">
        <v>74</v>
      </c>
      <c r="C293" s="5" t="s">
        <v>372</v>
      </c>
      <c r="D293" s="5" t="str">
        <f t="shared" si="82"/>
        <v>Las Vegas, NV/WS</v>
      </c>
      <c r="E293" s="6">
        <v>38521</v>
      </c>
      <c r="F293" s="6">
        <v>38718</v>
      </c>
      <c r="G293" s="33">
        <f t="shared" si="86"/>
        <v>3871838521</v>
      </c>
      <c r="H293" s="5">
        <v>2594</v>
      </c>
      <c r="I293" s="10" t="s">
        <v>203</v>
      </c>
      <c r="J293" s="7">
        <f t="shared" si="6"/>
        <v>13</v>
      </c>
      <c r="K293" s="7" t="str">
        <f t="shared" si="83"/>
        <v>Sr</v>
      </c>
      <c r="L293" s="10" t="str">
        <f t="shared" si="81"/>
        <v>SENIOR</v>
      </c>
      <c r="M293" s="5" t="str">
        <f t="shared" si="84"/>
        <v>39th</v>
      </c>
      <c r="N293" s="5">
        <v>39</v>
      </c>
      <c r="O293" s="5">
        <f t="shared" si="85"/>
        <v>200</v>
      </c>
      <c r="P293" s="5">
        <v>2</v>
      </c>
      <c r="Q293" s="5"/>
    </row>
    <row r="294" spans="1:17" ht="12.75">
      <c r="A294" s="13" t="s">
        <v>261</v>
      </c>
      <c r="B294" s="12" t="s">
        <v>74</v>
      </c>
      <c r="C294" s="5" t="s">
        <v>372</v>
      </c>
      <c r="D294" s="5" t="str">
        <f t="shared" si="82"/>
        <v>Las Vegas, NV/WS</v>
      </c>
      <c r="E294" s="6">
        <v>38521</v>
      </c>
      <c r="F294" s="6">
        <v>38718</v>
      </c>
      <c r="G294" s="33">
        <f t="shared" si="86"/>
        <v>3871838521</v>
      </c>
      <c r="H294" s="5">
        <v>2594</v>
      </c>
      <c r="I294" s="10" t="s">
        <v>203</v>
      </c>
      <c r="J294" s="7">
        <f t="shared" si="6"/>
        <v>13</v>
      </c>
      <c r="K294" s="7" t="str">
        <f t="shared" si="83"/>
        <v>Sr</v>
      </c>
      <c r="L294" s="10" t="str">
        <f t="shared" si="81"/>
        <v>SENIOR</v>
      </c>
      <c r="M294" s="5" t="str">
        <f t="shared" si="84"/>
        <v>41st</v>
      </c>
      <c r="N294" s="5">
        <v>41</v>
      </c>
      <c r="O294" s="5">
        <f t="shared" si="85"/>
        <v>200</v>
      </c>
      <c r="P294" s="5">
        <v>2</v>
      </c>
      <c r="Q294" s="5"/>
    </row>
    <row r="295" spans="1:17" ht="12.75">
      <c r="A295" s="13" t="s">
        <v>139</v>
      </c>
      <c r="B295" s="12" t="s">
        <v>74</v>
      </c>
      <c r="C295" s="5" t="s">
        <v>372</v>
      </c>
      <c r="D295" s="5" t="str">
        <f t="shared" si="82"/>
        <v>Las Vegas, NV/WS</v>
      </c>
      <c r="E295" s="6">
        <v>38521</v>
      </c>
      <c r="F295" s="6">
        <v>38718</v>
      </c>
      <c r="G295" s="33">
        <f t="shared" si="86"/>
        <v>3871838521</v>
      </c>
      <c r="H295" s="5">
        <v>2594</v>
      </c>
      <c r="I295" s="10" t="s">
        <v>203</v>
      </c>
      <c r="J295" s="7">
        <f t="shared" si="6"/>
        <v>13</v>
      </c>
      <c r="K295" s="7" t="str">
        <f t="shared" si="83"/>
        <v>Sr</v>
      </c>
      <c r="L295" s="10" t="str">
        <f t="shared" si="81"/>
        <v>SENIOR</v>
      </c>
      <c r="M295" s="5" t="str">
        <f t="shared" si="84"/>
        <v>13th</v>
      </c>
      <c r="N295" s="5">
        <v>13</v>
      </c>
      <c r="O295" s="5">
        <f t="shared" si="85"/>
        <v>1236</v>
      </c>
      <c r="P295" s="5">
        <v>2</v>
      </c>
      <c r="Q295" s="5"/>
    </row>
    <row r="296" spans="1:17" ht="12.75">
      <c r="A296" s="13" t="s">
        <v>86</v>
      </c>
      <c r="B296" s="12" t="s">
        <v>74</v>
      </c>
      <c r="C296" s="5" t="s">
        <v>372</v>
      </c>
      <c r="D296" s="5" t="str">
        <f t="shared" si="82"/>
        <v>Las Vegas, NV/WS</v>
      </c>
      <c r="E296" s="6">
        <v>38521</v>
      </c>
      <c r="F296" s="6">
        <v>38718</v>
      </c>
      <c r="G296" s="33">
        <f t="shared" si="86"/>
        <v>3871838521</v>
      </c>
      <c r="H296" s="5">
        <v>2594</v>
      </c>
      <c r="I296" s="10" t="s">
        <v>203</v>
      </c>
      <c r="J296" s="7">
        <f t="shared" si="6"/>
        <v>13</v>
      </c>
      <c r="K296" s="7" t="str">
        <f t="shared" si="83"/>
        <v>Sr</v>
      </c>
      <c r="L296" s="10" t="str">
        <f t="shared" si="81"/>
        <v>SENIOR</v>
      </c>
      <c r="M296" s="5" t="str">
        <f t="shared" si="84"/>
        <v>5th</v>
      </c>
      <c r="N296" s="5">
        <v>5</v>
      </c>
      <c r="O296" s="5">
        <f t="shared" si="85"/>
        <v>1680</v>
      </c>
      <c r="P296" s="5">
        <v>2</v>
      </c>
      <c r="Q296" s="5"/>
    </row>
    <row r="297" spans="1:17" ht="12.75">
      <c r="A297" s="13" t="s">
        <v>241</v>
      </c>
      <c r="B297" s="12" t="s">
        <v>74</v>
      </c>
      <c r="C297" s="5" t="s">
        <v>372</v>
      </c>
      <c r="D297" s="5" t="str">
        <f t="shared" si="82"/>
        <v>Las Vegas, NV/WS</v>
      </c>
      <c r="E297" s="6">
        <v>38521</v>
      </c>
      <c r="F297" s="6">
        <v>38718</v>
      </c>
      <c r="G297" s="33">
        <f t="shared" si="86"/>
        <v>3871838521</v>
      </c>
      <c r="H297" s="5">
        <v>2594</v>
      </c>
      <c r="I297" s="10" t="s">
        <v>203</v>
      </c>
      <c r="J297" s="7">
        <f t="shared" si="6"/>
        <v>13</v>
      </c>
      <c r="K297" s="7" t="str">
        <f t="shared" si="83"/>
        <v>Sr</v>
      </c>
      <c r="L297" s="10" t="str">
        <f t="shared" si="81"/>
        <v>SENIOR</v>
      </c>
      <c r="M297" s="5" t="str">
        <f t="shared" si="84"/>
        <v>56th</v>
      </c>
      <c r="N297" s="5">
        <v>56</v>
      </c>
      <c r="O297" s="5">
        <f t="shared" si="85"/>
        <v>200</v>
      </c>
      <c r="P297" s="5">
        <v>2</v>
      </c>
      <c r="Q297" s="5"/>
    </row>
    <row r="298" spans="1:17" ht="12.75">
      <c r="A298" s="13" t="s">
        <v>308</v>
      </c>
      <c r="B298" s="12" t="s">
        <v>74</v>
      </c>
      <c r="C298" s="5" t="s">
        <v>372</v>
      </c>
      <c r="D298" s="5" t="str">
        <f t="shared" si="82"/>
        <v>Las Vegas, NV/WS</v>
      </c>
      <c r="E298" s="6">
        <v>38521</v>
      </c>
      <c r="F298" s="6">
        <v>38718</v>
      </c>
      <c r="G298" s="33">
        <f t="shared" si="86"/>
        <v>3871838521</v>
      </c>
      <c r="H298" s="5">
        <v>2594</v>
      </c>
      <c r="I298" s="10" t="s">
        <v>203</v>
      </c>
      <c r="J298" s="7">
        <f aca="true" t="shared" si="87" ref="J298:J304">HLOOKUP($I298,PointTableHeader,2)</f>
        <v>13</v>
      </c>
      <c r="K298" s="7" t="str">
        <f t="shared" si="83"/>
        <v>Sr</v>
      </c>
      <c r="L298" s="10" t="str">
        <f t="shared" si="81"/>
        <v>SENIOR</v>
      </c>
      <c r="M298" s="5" t="str">
        <f t="shared" si="84"/>
        <v>37th</v>
      </c>
      <c r="N298" s="5">
        <v>37</v>
      </c>
      <c r="O298" s="5">
        <f t="shared" si="85"/>
        <v>200</v>
      </c>
      <c r="P298" s="5">
        <v>2</v>
      </c>
      <c r="Q298" s="5"/>
    </row>
    <row r="299" spans="1:17" ht="12.75">
      <c r="A299" s="13" t="s">
        <v>216</v>
      </c>
      <c r="B299" s="12" t="s">
        <v>74</v>
      </c>
      <c r="C299" s="5" t="s">
        <v>372</v>
      </c>
      <c r="D299" s="5" t="str">
        <f t="shared" si="82"/>
        <v>Las Vegas, NV/WS</v>
      </c>
      <c r="E299" s="6">
        <v>38521</v>
      </c>
      <c r="F299" s="6">
        <v>38718</v>
      </c>
      <c r="G299" s="33">
        <f t="shared" si="86"/>
        <v>3871838521</v>
      </c>
      <c r="H299" s="5">
        <v>2594</v>
      </c>
      <c r="I299" s="10" t="s">
        <v>203</v>
      </c>
      <c r="J299" s="7">
        <f t="shared" si="87"/>
        <v>13</v>
      </c>
      <c r="K299" s="7" t="str">
        <f t="shared" si="83"/>
        <v>Sr</v>
      </c>
      <c r="L299" s="10" t="str">
        <f t="shared" si="81"/>
        <v>SENIOR</v>
      </c>
      <c r="M299" s="5" t="str">
        <f t="shared" si="84"/>
        <v>28th</v>
      </c>
      <c r="N299" s="5">
        <v>28</v>
      </c>
      <c r="O299" s="5">
        <f t="shared" si="85"/>
        <v>676</v>
      </c>
      <c r="P299" s="5">
        <v>2</v>
      </c>
      <c r="Q299" s="5"/>
    </row>
    <row r="300" spans="1:17" ht="12.75">
      <c r="A300" s="13" t="s">
        <v>161</v>
      </c>
      <c r="B300" s="12" t="s">
        <v>74</v>
      </c>
      <c r="C300" s="5" t="s">
        <v>372</v>
      </c>
      <c r="D300" s="5" t="str">
        <f t="shared" si="82"/>
        <v>Las Vegas, NV/WS</v>
      </c>
      <c r="E300" s="6">
        <v>38521</v>
      </c>
      <c r="F300" s="6">
        <v>38718</v>
      </c>
      <c r="G300" s="33">
        <f t="shared" si="86"/>
        <v>3871838521</v>
      </c>
      <c r="H300" s="5">
        <v>2594</v>
      </c>
      <c r="I300" s="10" t="s">
        <v>203</v>
      </c>
      <c r="J300" s="7">
        <f t="shared" si="87"/>
        <v>13</v>
      </c>
      <c r="K300" s="7" t="str">
        <f t="shared" si="83"/>
        <v>Sr</v>
      </c>
      <c r="L300" s="10" t="str">
        <f t="shared" si="81"/>
        <v>SENIOR</v>
      </c>
      <c r="M300" s="5" t="str">
        <f t="shared" si="84"/>
        <v>38th</v>
      </c>
      <c r="N300" s="5">
        <v>38</v>
      </c>
      <c r="O300" s="5">
        <f t="shared" si="85"/>
        <v>200</v>
      </c>
      <c r="P300" s="5">
        <v>2</v>
      </c>
      <c r="Q300" s="5"/>
    </row>
    <row r="301" spans="1:17" ht="12.75">
      <c r="A301" s="13" t="s">
        <v>294</v>
      </c>
      <c r="B301" s="12" t="s">
        <v>74</v>
      </c>
      <c r="C301" s="5" t="s">
        <v>372</v>
      </c>
      <c r="D301" s="5" t="str">
        <f t="shared" si="82"/>
        <v>Las Vegas, NV/WS</v>
      </c>
      <c r="E301" s="6">
        <v>38521</v>
      </c>
      <c r="F301" s="6">
        <v>38718</v>
      </c>
      <c r="G301" s="33">
        <f t="shared" si="86"/>
        <v>3871838521</v>
      </c>
      <c r="H301" s="5">
        <v>2594</v>
      </c>
      <c r="I301" s="10" t="s">
        <v>203</v>
      </c>
      <c r="J301" s="7">
        <f t="shared" si="87"/>
        <v>13</v>
      </c>
      <c r="K301" s="7" t="str">
        <f t="shared" si="83"/>
        <v>Sr</v>
      </c>
      <c r="L301" s="10" t="str">
        <f t="shared" si="81"/>
        <v>SENIOR</v>
      </c>
      <c r="M301" s="5" t="str">
        <f t="shared" si="84"/>
        <v>T-43rd</v>
      </c>
      <c r="N301" s="5">
        <v>43.5</v>
      </c>
      <c r="O301" s="5">
        <f t="shared" si="85"/>
        <v>200</v>
      </c>
      <c r="P301" s="5">
        <v>2</v>
      </c>
      <c r="Q301" s="5"/>
    </row>
    <row r="302" spans="1:17" ht="12.75">
      <c r="A302" s="13" t="s">
        <v>239</v>
      </c>
      <c r="B302" s="12" t="s">
        <v>74</v>
      </c>
      <c r="C302" s="5" t="s">
        <v>372</v>
      </c>
      <c r="D302" s="5" t="str">
        <f t="shared" si="82"/>
        <v>Las Vegas, NV/WS</v>
      </c>
      <c r="E302" s="6">
        <v>38521</v>
      </c>
      <c r="F302" s="6">
        <v>38718</v>
      </c>
      <c r="G302" s="33">
        <f t="shared" si="86"/>
        <v>3871838521</v>
      </c>
      <c r="H302" s="5">
        <v>2594</v>
      </c>
      <c r="I302" s="10" t="s">
        <v>203</v>
      </c>
      <c r="J302" s="7">
        <f t="shared" si="87"/>
        <v>13</v>
      </c>
      <c r="K302" s="7" t="str">
        <f t="shared" si="83"/>
        <v>Sr</v>
      </c>
      <c r="L302" s="10" t="str">
        <f t="shared" si="81"/>
        <v>SENIOR</v>
      </c>
      <c r="M302" s="5" t="str">
        <f t="shared" si="84"/>
        <v>14th</v>
      </c>
      <c r="N302" s="5">
        <v>14</v>
      </c>
      <c r="O302" s="5">
        <f t="shared" si="85"/>
        <v>1224</v>
      </c>
      <c r="P302" s="5">
        <v>2</v>
      </c>
      <c r="Q302" s="5"/>
    </row>
    <row r="303" spans="1:17" ht="12.75">
      <c r="A303" s="13" t="s">
        <v>236</v>
      </c>
      <c r="B303" s="12" t="s">
        <v>74</v>
      </c>
      <c r="C303" s="5" t="s">
        <v>372</v>
      </c>
      <c r="D303" s="5" t="str">
        <f t="shared" si="82"/>
        <v>Las Vegas, NV/WS</v>
      </c>
      <c r="E303" s="6">
        <v>38521</v>
      </c>
      <c r="F303" s="6">
        <v>38718</v>
      </c>
      <c r="G303" s="33">
        <f t="shared" si="86"/>
        <v>3871838521</v>
      </c>
      <c r="H303" s="5">
        <v>2594</v>
      </c>
      <c r="I303" s="10" t="s">
        <v>203</v>
      </c>
      <c r="J303" s="7">
        <f t="shared" si="87"/>
        <v>13</v>
      </c>
      <c r="K303" s="7" t="str">
        <f aca="true" t="shared" si="88" ref="K303:K323">IF(L303="JUNIOR","Jr",IF(OR(L303="CADET",L303="CDT-WLDS"),"Cadet","Sr"))</f>
        <v>Sr</v>
      </c>
      <c r="L303" s="10" t="str">
        <f t="shared" si="81"/>
        <v>SENIOR</v>
      </c>
      <c r="M303" s="5" t="str">
        <f aca="true" t="shared" si="89" ref="M303:M323">IF(MOD(N303,1)&lt;&gt;0,"T-","")&amp;INT(N303)&amp;IF(AND(INT(N303)&gt;=11,INT(N303)&lt;14),"th",IF(MOD(INT(N303),10)=1,"st",IF(MOD(INT(N303),10)=2,"nd",IF(MOD(INT(N303),10)=3,"rd","th"))))</f>
        <v>60th</v>
      </c>
      <c r="N303" s="5">
        <v>60</v>
      </c>
      <c r="O303" s="5">
        <f aca="true" t="shared" si="90" ref="O303:O317">IF(OR(N303&gt;=65,ISNUMBER(N303)=FALSE),0,VLOOKUP(N303,PointTable,$J303,TRUE))*IF(P303&gt;0,P303,1)</f>
        <v>200</v>
      </c>
      <c r="P303" s="5">
        <v>2</v>
      </c>
      <c r="Q303" s="5"/>
    </row>
    <row r="304" spans="1:17" ht="12.75">
      <c r="A304" s="13" t="s">
        <v>84</v>
      </c>
      <c r="B304" s="12" t="s">
        <v>74</v>
      </c>
      <c r="C304" s="5" t="s">
        <v>372</v>
      </c>
      <c r="D304" s="5" t="str">
        <f t="shared" si="82"/>
        <v>Las Vegas, NV/WS</v>
      </c>
      <c r="E304" s="6">
        <v>38521</v>
      </c>
      <c r="F304" s="6">
        <v>38718</v>
      </c>
      <c r="G304" s="33">
        <f t="shared" si="86"/>
        <v>3871838521</v>
      </c>
      <c r="H304" s="5">
        <v>2594</v>
      </c>
      <c r="I304" s="10" t="s">
        <v>203</v>
      </c>
      <c r="J304" s="7">
        <f t="shared" si="87"/>
        <v>13</v>
      </c>
      <c r="K304" s="7" t="str">
        <f t="shared" si="88"/>
        <v>Sr</v>
      </c>
      <c r="L304" s="10" t="str">
        <f t="shared" si="81"/>
        <v>SENIOR</v>
      </c>
      <c r="M304" s="5" t="str">
        <f t="shared" si="89"/>
        <v>2nd</v>
      </c>
      <c r="N304" s="5">
        <v>2</v>
      </c>
      <c r="O304" s="5">
        <f t="shared" si="90"/>
        <v>2208</v>
      </c>
      <c r="P304" s="5">
        <v>2</v>
      </c>
      <c r="Q304" s="5"/>
    </row>
    <row r="305" spans="1:17" ht="12.75">
      <c r="A305" s="13" t="s">
        <v>155</v>
      </c>
      <c r="B305" s="12" t="s">
        <v>16</v>
      </c>
      <c r="C305" s="5" t="s">
        <v>92</v>
      </c>
      <c r="D305" s="5" t="str">
        <f t="shared" si="82"/>
        <v>Buenos Aires, ARG/ME</v>
      </c>
      <c r="E305" s="6">
        <v>38522</v>
      </c>
      <c r="F305" s="6">
        <v>38718</v>
      </c>
      <c r="G305" s="33">
        <f t="shared" si="86"/>
        <v>3871838522</v>
      </c>
      <c r="H305" s="5">
        <v>256</v>
      </c>
      <c r="I305" s="10" t="s">
        <v>203</v>
      </c>
      <c r="J305" s="7">
        <f t="shared" si="6"/>
        <v>13</v>
      </c>
      <c r="K305" s="7" t="str">
        <f t="shared" si="88"/>
        <v>Sr</v>
      </c>
      <c r="L305" s="10" t="str">
        <f t="shared" si="81"/>
        <v>SENIOR</v>
      </c>
      <c r="M305" s="5" t="str">
        <f t="shared" si="89"/>
        <v>21st</v>
      </c>
      <c r="N305" s="5">
        <v>21</v>
      </c>
      <c r="O305" s="5">
        <f t="shared" si="90"/>
        <v>289.872</v>
      </c>
      <c r="P305" s="5">
        <v>0.732</v>
      </c>
      <c r="Q305" s="5"/>
    </row>
    <row r="306" spans="1:17" ht="12.75">
      <c r="A306" s="13" t="s">
        <v>180</v>
      </c>
      <c r="B306" s="12" t="s">
        <v>16</v>
      </c>
      <c r="C306" s="5" t="s">
        <v>92</v>
      </c>
      <c r="D306" s="5" t="str">
        <f t="shared" si="82"/>
        <v>Buenos Aires, ARG/ME</v>
      </c>
      <c r="E306" s="6">
        <v>38522</v>
      </c>
      <c r="F306" s="6">
        <v>38718</v>
      </c>
      <c r="G306" s="33">
        <f t="shared" si="86"/>
        <v>3871838522</v>
      </c>
      <c r="H306" s="5">
        <v>256</v>
      </c>
      <c r="I306" s="10" t="s">
        <v>203</v>
      </c>
      <c r="J306" s="7">
        <f t="shared" si="6"/>
        <v>13</v>
      </c>
      <c r="K306" s="7" t="str">
        <f t="shared" si="88"/>
        <v>Sr</v>
      </c>
      <c r="L306" s="10" t="str">
        <f aca="true" t="shared" si="91" ref="L306:L337">IF(OR(I306="M",I306="N1"),"SENIOR",IF(OR(I306="L",I306="L1"),"JUNIOR",IF(I306="J","CDT-WLDS",IF(OR(I306="K1",I306="I"),"CADET",I306))))</f>
        <v>SENIOR</v>
      </c>
      <c r="M306" s="5" t="str">
        <f t="shared" si="89"/>
        <v>30th</v>
      </c>
      <c r="N306" s="5">
        <v>30</v>
      </c>
      <c r="O306" s="5">
        <f t="shared" si="90"/>
        <v>241.56</v>
      </c>
      <c r="P306" s="5">
        <v>0.732</v>
      </c>
      <c r="Q306" s="5"/>
    </row>
    <row r="307" spans="1:17" ht="12.75">
      <c r="A307" s="13" t="s">
        <v>131</v>
      </c>
      <c r="B307" s="12" t="s">
        <v>16</v>
      </c>
      <c r="C307" s="5" t="s">
        <v>92</v>
      </c>
      <c r="D307" s="5" t="str">
        <f t="shared" si="82"/>
        <v>Buenos Aires, ARG/ME</v>
      </c>
      <c r="E307" s="6">
        <v>38522</v>
      </c>
      <c r="F307" s="6">
        <v>38718</v>
      </c>
      <c r="G307" s="33">
        <f t="shared" si="86"/>
        <v>3871838522</v>
      </c>
      <c r="H307" s="5">
        <v>256</v>
      </c>
      <c r="I307" s="10" t="s">
        <v>203</v>
      </c>
      <c r="J307" s="7">
        <f t="shared" si="6"/>
        <v>13</v>
      </c>
      <c r="K307" s="7" t="str">
        <f t="shared" si="88"/>
        <v>Sr</v>
      </c>
      <c r="L307" s="10" t="str">
        <f t="shared" si="91"/>
        <v>SENIOR</v>
      </c>
      <c r="M307" s="5" t="str">
        <f t="shared" si="89"/>
        <v>14th</v>
      </c>
      <c r="N307" s="5">
        <v>14</v>
      </c>
      <c r="O307" s="5">
        <f>IF(OR(N307&gt;=65,ISNUMBER(N307)=FALSE),0,VLOOKUP(N307,PointTable,$J307,TRUE))*IF(P307&gt;0,P307,1)</f>
        <v>447.984</v>
      </c>
      <c r="P307" s="5">
        <v>0.732</v>
      </c>
      <c r="Q307" s="5"/>
    </row>
    <row r="308" spans="1:17" ht="12.75">
      <c r="A308" s="13" t="s">
        <v>172</v>
      </c>
      <c r="B308" s="12" t="s">
        <v>16</v>
      </c>
      <c r="C308" s="5" t="s">
        <v>92</v>
      </c>
      <c r="D308" s="5" t="str">
        <f t="shared" si="82"/>
        <v>Buenos Aires, ARG/ME</v>
      </c>
      <c r="E308" s="6">
        <v>38522</v>
      </c>
      <c r="F308" s="6">
        <v>38718</v>
      </c>
      <c r="G308" s="33">
        <f t="shared" si="86"/>
        <v>3871838522</v>
      </c>
      <c r="H308" s="5">
        <v>256</v>
      </c>
      <c r="I308" s="10" t="s">
        <v>203</v>
      </c>
      <c r="J308" s="7">
        <f t="shared" si="6"/>
        <v>13</v>
      </c>
      <c r="K308" s="7" t="str">
        <f t="shared" si="88"/>
        <v>Sr</v>
      </c>
      <c r="L308" s="10" t="str">
        <f t="shared" si="91"/>
        <v>SENIOR</v>
      </c>
      <c r="M308" s="5" t="str">
        <f t="shared" si="89"/>
        <v>6th</v>
      </c>
      <c r="N308" s="5">
        <v>6</v>
      </c>
      <c r="O308" s="5">
        <f t="shared" si="90"/>
        <v>610.4879999999999</v>
      </c>
      <c r="P308" s="5">
        <v>0.732</v>
      </c>
      <c r="Q308" s="5"/>
    </row>
    <row r="309" spans="1:17" ht="12.75">
      <c r="A309" s="13" t="s">
        <v>283</v>
      </c>
      <c r="B309" s="12" t="s">
        <v>16</v>
      </c>
      <c r="C309" s="5" t="s">
        <v>92</v>
      </c>
      <c r="D309" s="5" t="str">
        <f t="shared" si="82"/>
        <v>Buenos Aires, ARG/ME</v>
      </c>
      <c r="E309" s="6">
        <v>38522</v>
      </c>
      <c r="F309" s="6">
        <v>38718</v>
      </c>
      <c r="G309" s="33">
        <f t="shared" si="86"/>
        <v>3871838522</v>
      </c>
      <c r="H309" s="5">
        <v>256</v>
      </c>
      <c r="I309" s="10" t="s">
        <v>203</v>
      </c>
      <c r="J309" s="7">
        <f>HLOOKUP($I309,PointTableHeader,2)</f>
        <v>13</v>
      </c>
      <c r="K309" s="7" t="str">
        <f t="shared" si="88"/>
        <v>Sr</v>
      </c>
      <c r="L309" s="10" t="str">
        <f t="shared" si="91"/>
        <v>SENIOR</v>
      </c>
      <c r="M309" s="5" t="str">
        <f t="shared" si="89"/>
        <v>16th</v>
      </c>
      <c r="N309" s="5">
        <v>16</v>
      </c>
      <c r="O309" s="5">
        <f t="shared" si="90"/>
        <v>439.2</v>
      </c>
      <c r="P309" s="5">
        <v>0.732</v>
      </c>
      <c r="Q309" s="5"/>
    </row>
    <row r="310" spans="1:17" ht="12.75">
      <c r="A310" s="13" t="s">
        <v>177</v>
      </c>
      <c r="B310" s="12" t="s">
        <v>16</v>
      </c>
      <c r="C310" s="5" t="s">
        <v>92</v>
      </c>
      <c r="D310" s="5" t="str">
        <f aca="true" t="shared" si="92" ref="D310:D337">C310&amp;"/"&amp;B310</f>
        <v>Buenos Aires, ARG/ME</v>
      </c>
      <c r="E310" s="6">
        <v>38522</v>
      </c>
      <c r="F310" s="6">
        <v>38718</v>
      </c>
      <c r="G310" s="33">
        <f t="shared" si="86"/>
        <v>3871838522</v>
      </c>
      <c r="H310" s="5">
        <v>256</v>
      </c>
      <c r="I310" s="10" t="s">
        <v>203</v>
      </c>
      <c r="J310" s="7">
        <f>HLOOKUP($I310,PointTableHeader,2)</f>
        <v>13</v>
      </c>
      <c r="K310" s="7" t="str">
        <f t="shared" si="88"/>
        <v>Sr</v>
      </c>
      <c r="L310" s="10" t="str">
        <f t="shared" si="91"/>
        <v>SENIOR</v>
      </c>
      <c r="M310" s="5" t="str">
        <f t="shared" si="89"/>
        <v>10th</v>
      </c>
      <c r="N310" s="5">
        <v>10</v>
      </c>
      <c r="O310" s="5">
        <f t="shared" si="90"/>
        <v>465.55199999999996</v>
      </c>
      <c r="P310" s="5">
        <v>0.732</v>
      </c>
      <c r="Q310" s="5"/>
    </row>
    <row r="311" spans="1:17" ht="12.75">
      <c r="A311" s="13" t="s">
        <v>379</v>
      </c>
      <c r="B311" s="12" t="s">
        <v>15</v>
      </c>
      <c r="C311" s="5" t="s">
        <v>380</v>
      </c>
      <c r="D311" s="5" t="str">
        <f t="shared" si="92"/>
        <v>Newcastle, GBR (Sat)/WE</v>
      </c>
      <c r="E311" s="6">
        <v>38522</v>
      </c>
      <c r="F311" s="6">
        <v>38718</v>
      </c>
      <c r="G311" s="33">
        <f t="shared" si="86"/>
        <v>3871838522</v>
      </c>
      <c r="H311" s="5">
        <v>0</v>
      </c>
      <c r="I311" s="10" t="s">
        <v>203</v>
      </c>
      <c r="J311" s="7">
        <f>HLOOKUP($I311,PointTableHeader,2)</f>
        <v>13</v>
      </c>
      <c r="K311" s="7" t="str">
        <f t="shared" si="88"/>
        <v>Sr</v>
      </c>
      <c r="L311" s="10" t="str">
        <f t="shared" si="91"/>
        <v>SENIOR</v>
      </c>
      <c r="M311" s="5" t="str">
        <f t="shared" si="89"/>
        <v>13th</v>
      </c>
      <c r="N311" s="5">
        <v>13</v>
      </c>
      <c r="O311" s="5">
        <f t="shared" si="90"/>
        <v>30.900000000000002</v>
      </c>
      <c r="P311" s="5">
        <v>0.05</v>
      </c>
      <c r="Q311" s="5"/>
    </row>
    <row r="312" spans="1:17" ht="12.75">
      <c r="A312" s="13" t="s">
        <v>172</v>
      </c>
      <c r="B312" s="12" t="s">
        <v>16</v>
      </c>
      <c r="C312" s="5" t="s">
        <v>124</v>
      </c>
      <c r="D312" s="5" t="str">
        <f t="shared" si="92"/>
        <v>Bogota, COL/ME</v>
      </c>
      <c r="E312" s="6">
        <v>38528</v>
      </c>
      <c r="F312" s="6">
        <v>38718</v>
      </c>
      <c r="G312" s="33">
        <f t="shared" si="86"/>
        <v>3871838528</v>
      </c>
      <c r="H312" s="5">
        <v>2594</v>
      </c>
      <c r="I312" s="10" t="s">
        <v>203</v>
      </c>
      <c r="J312" s="7">
        <f t="shared" si="6"/>
        <v>13</v>
      </c>
      <c r="K312" s="7" t="str">
        <f t="shared" si="88"/>
        <v>Sr</v>
      </c>
      <c r="L312" s="10" t="str">
        <f t="shared" si="91"/>
        <v>SENIOR</v>
      </c>
      <c r="M312" s="5" t="str">
        <f t="shared" si="89"/>
        <v>20th</v>
      </c>
      <c r="N312" s="5">
        <v>20</v>
      </c>
      <c r="O312" s="5">
        <f t="shared" si="90"/>
        <v>653.25</v>
      </c>
      <c r="P312" s="5">
        <v>1.625</v>
      </c>
      <c r="Q312" s="5"/>
    </row>
    <row r="313" spans="1:17" ht="12.75">
      <c r="A313" s="13" t="s">
        <v>169</v>
      </c>
      <c r="B313" s="12" t="s">
        <v>12</v>
      </c>
      <c r="C313" s="5" t="s">
        <v>98</v>
      </c>
      <c r="D313" s="5" t="str">
        <f t="shared" si="92"/>
        <v>Havana, CUB/MF</v>
      </c>
      <c r="E313" s="6">
        <v>38528</v>
      </c>
      <c r="F313" s="6">
        <v>38718</v>
      </c>
      <c r="G313" s="33">
        <f t="shared" si="86"/>
        <v>3871838528</v>
      </c>
      <c r="H313" s="5">
        <v>2594</v>
      </c>
      <c r="I313" s="10" t="s">
        <v>203</v>
      </c>
      <c r="J313" s="7">
        <f aca="true" t="shared" si="93" ref="J313:J318">HLOOKUP($I313,PointTableHeader,2)</f>
        <v>13</v>
      </c>
      <c r="K313" s="7" t="str">
        <f t="shared" si="88"/>
        <v>Sr</v>
      </c>
      <c r="L313" s="10" t="str">
        <f t="shared" si="91"/>
        <v>SENIOR</v>
      </c>
      <c r="M313" s="5" t="str">
        <f t="shared" si="89"/>
        <v>58th</v>
      </c>
      <c r="N313" s="5">
        <v>58</v>
      </c>
      <c r="O313" s="5">
        <f>IF(OR(N313&gt;=65,ISNUMBER(N313)=FALSE),0,VLOOKUP(N313,PointTable,$J313,TRUE))*IF(P313&gt;0,P313,1)</f>
        <v>200</v>
      </c>
      <c r="P313" s="5">
        <v>2</v>
      </c>
      <c r="Q313" s="5"/>
    </row>
    <row r="314" spans="1:17" ht="12.75">
      <c r="A314" s="13" t="s">
        <v>252</v>
      </c>
      <c r="B314" s="12" t="s">
        <v>12</v>
      </c>
      <c r="C314" s="5" t="s">
        <v>98</v>
      </c>
      <c r="D314" s="5" t="str">
        <f t="shared" si="92"/>
        <v>Havana, CUB/MF</v>
      </c>
      <c r="E314" s="6">
        <v>38528</v>
      </c>
      <c r="F314" s="6">
        <v>38718</v>
      </c>
      <c r="G314" s="33">
        <f t="shared" si="86"/>
        <v>3871838528</v>
      </c>
      <c r="H314" s="5">
        <v>2594</v>
      </c>
      <c r="I314" s="10" t="s">
        <v>203</v>
      </c>
      <c r="J314" s="7">
        <f t="shared" si="93"/>
        <v>13</v>
      </c>
      <c r="K314" s="7" t="str">
        <f t="shared" si="88"/>
        <v>Sr</v>
      </c>
      <c r="L314" s="10" t="str">
        <f t="shared" si="91"/>
        <v>SENIOR</v>
      </c>
      <c r="M314" s="5" t="str">
        <f t="shared" si="89"/>
        <v>57th</v>
      </c>
      <c r="N314" s="5">
        <v>57</v>
      </c>
      <c r="O314" s="5">
        <f aca="true" t="shared" si="94" ref="O314:O365">IF(OR(N314&gt;=65,ISNUMBER(N314)=FALSE),0,VLOOKUP(N314,PointTable,$J314,TRUE))*IF(P314&gt;0,P314,1)</f>
        <v>200</v>
      </c>
      <c r="P314" s="5">
        <v>2</v>
      </c>
      <c r="Q314" s="5"/>
    </row>
    <row r="315" spans="1:17" ht="12.75">
      <c r="A315" s="13" t="s">
        <v>159</v>
      </c>
      <c r="B315" s="12" t="s">
        <v>12</v>
      </c>
      <c r="C315" s="5" t="s">
        <v>98</v>
      </c>
      <c r="D315" s="5" t="str">
        <f t="shared" si="92"/>
        <v>Havana, CUB/MF</v>
      </c>
      <c r="E315" s="6">
        <v>38528</v>
      </c>
      <c r="F315" s="6">
        <v>38718</v>
      </c>
      <c r="G315" s="33">
        <f t="shared" si="86"/>
        <v>3871838528</v>
      </c>
      <c r="H315" s="5">
        <v>2594</v>
      </c>
      <c r="I315" s="10" t="s">
        <v>203</v>
      </c>
      <c r="J315" s="7">
        <f t="shared" si="93"/>
        <v>13</v>
      </c>
      <c r="K315" s="7" t="str">
        <f t="shared" si="88"/>
        <v>Sr</v>
      </c>
      <c r="L315" s="10" t="str">
        <f t="shared" si="91"/>
        <v>SENIOR</v>
      </c>
      <c r="M315" s="5" t="str">
        <f t="shared" si="89"/>
        <v>3rd</v>
      </c>
      <c r="N315" s="5">
        <v>3</v>
      </c>
      <c r="O315" s="5">
        <f>IF(OR(N315&gt;=65,ISNUMBER(N315)=FALSE),0,VLOOKUP(N315,PointTable,$J315,TRUE))*IF(P315&gt;0,P315,1)</f>
        <v>2040</v>
      </c>
      <c r="P315" s="5">
        <v>2</v>
      </c>
      <c r="Q315" s="5"/>
    </row>
    <row r="316" spans="1:17" ht="12.75">
      <c r="A316" s="13" t="s">
        <v>160</v>
      </c>
      <c r="B316" s="12" t="s">
        <v>12</v>
      </c>
      <c r="C316" s="5" t="s">
        <v>98</v>
      </c>
      <c r="D316" s="5" t="str">
        <f t="shared" si="92"/>
        <v>Havana, CUB/MF</v>
      </c>
      <c r="E316" s="6">
        <v>38528</v>
      </c>
      <c r="F316" s="6">
        <v>38718</v>
      </c>
      <c r="G316" s="33">
        <f t="shared" si="86"/>
        <v>3871838528</v>
      </c>
      <c r="H316" s="5">
        <v>2594</v>
      </c>
      <c r="I316" s="10" t="s">
        <v>203</v>
      </c>
      <c r="J316" s="7">
        <f t="shared" si="93"/>
        <v>13</v>
      </c>
      <c r="K316" s="7" t="str">
        <f t="shared" si="88"/>
        <v>Sr</v>
      </c>
      <c r="L316" s="10" t="str">
        <f t="shared" si="91"/>
        <v>SENIOR</v>
      </c>
      <c r="M316" s="5" t="str">
        <f t="shared" si="89"/>
        <v>13th</v>
      </c>
      <c r="N316" s="5">
        <v>13</v>
      </c>
      <c r="O316" s="5">
        <f t="shared" si="94"/>
        <v>1236</v>
      </c>
      <c r="P316" s="5">
        <v>2</v>
      </c>
      <c r="Q316" s="5"/>
    </row>
    <row r="317" spans="1:17" ht="12.75">
      <c r="A317" s="13" t="s">
        <v>220</v>
      </c>
      <c r="B317" s="12" t="s">
        <v>14</v>
      </c>
      <c r="C317" s="5" t="s">
        <v>98</v>
      </c>
      <c r="D317" s="5" t="str">
        <f t="shared" si="92"/>
        <v>Havana, CUB/WF</v>
      </c>
      <c r="E317" s="6">
        <v>38529</v>
      </c>
      <c r="F317" s="6">
        <v>38718</v>
      </c>
      <c r="G317" s="33">
        <f t="shared" si="86"/>
        <v>3871838529</v>
      </c>
      <c r="H317" s="5">
        <v>2594</v>
      </c>
      <c r="I317" s="10" t="s">
        <v>203</v>
      </c>
      <c r="J317" s="7">
        <f t="shared" si="93"/>
        <v>13</v>
      </c>
      <c r="K317" s="7" t="str">
        <f t="shared" si="88"/>
        <v>Sr</v>
      </c>
      <c r="L317" s="10" t="str">
        <f t="shared" si="91"/>
        <v>SENIOR</v>
      </c>
      <c r="M317" s="5" t="str">
        <f t="shared" si="89"/>
        <v>3rd</v>
      </c>
      <c r="N317" s="5">
        <v>3</v>
      </c>
      <c r="O317" s="5">
        <f t="shared" si="90"/>
        <v>710.9399999999999</v>
      </c>
      <c r="P317" s="5">
        <v>0.697</v>
      </c>
      <c r="Q317" s="5"/>
    </row>
    <row r="318" spans="1:17" ht="12.75">
      <c r="A318" s="13" t="s">
        <v>17</v>
      </c>
      <c r="B318" s="12" t="s">
        <v>14</v>
      </c>
      <c r="C318" s="5" t="s">
        <v>98</v>
      </c>
      <c r="D318" s="5" t="str">
        <f t="shared" si="92"/>
        <v>Havana, CUB/WF</v>
      </c>
      <c r="E318" s="6">
        <v>38529</v>
      </c>
      <c r="F318" s="6">
        <v>38718</v>
      </c>
      <c r="G318" s="33">
        <f aca="true" t="shared" si="95" ref="G318:G337">F318*100000+E318</f>
        <v>3871838529</v>
      </c>
      <c r="H318" s="5">
        <v>2594</v>
      </c>
      <c r="I318" s="10" t="s">
        <v>203</v>
      </c>
      <c r="J318" s="7">
        <f t="shared" si="93"/>
        <v>13</v>
      </c>
      <c r="K318" s="7" t="str">
        <f t="shared" si="88"/>
        <v>Sr</v>
      </c>
      <c r="L318" s="10" t="str">
        <f t="shared" si="91"/>
        <v>SENIOR</v>
      </c>
      <c r="M318" s="5" t="str">
        <f t="shared" si="89"/>
        <v>14th</v>
      </c>
      <c r="N318" s="5">
        <v>14</v>
      </c>
      <c r="O318" s="5">
        <f t="shared" si="94"/>
        <v>426.56399999999996</v>
      </c>
      <c r="P318" s="5">
        <v>0.697</v>
      </c>
      <c r="Q318" s="5"/>
    </row>
    <row r="319" spans="1:17" ht="12.75">
      <c r="A319" s="13" t="s">
        <v>112</v>
      </c>
      <c r="B319" s="12" t="s">
        <v>11</v>
      </c>
      <c r="C319" s="5" t="s">
        <v>49</v>
      </c>
      <c r="D319" s="5" t="str">
        <f t="shared" si="92"/>
        <v>Sofia, BUL/MS</v>
      </c>
      <c r="E319" s="6">
        <v>38529</v>
      </c>
      <c r="F319" s="6">
        <v>38718</v>
      </c>
      <c r="G319" s="33">
        <f t="shared" si="95"/>
        <v>3871838529</v>
      </c>
      <c r="H319" s="5">
        <v>2594</v>
      </c>
      <c r="I319" s="10" t="s">
        <v>203</v>
      </c>
      <c r="J319" s="7">
        <f t="shared" si="6"/>
        <v>13</v>
      </c>
      <c r="K319" s="7" t="str">
        <f t="shared" si="88"/>
        <v>Sr</v>
      </c>
      <c r="L319" s="10" t="str">
        <f t="shared" si="91"/>
        <v>SENIOR</v>
      </c>
      <c r="M319" s="5" t="str">
        <f t="shared" si="89"/>
        <v>13th</v>
      </c>
      <c r="N319" s="5">
        <v>13</v>
      </c>
      <c r="O319" s="5">
        <f t="shared" si="94"/>
        <v>277.482</v>
      </c>
      <c r="P319" s="5">
        <v>0.449</v>
      </c>
      <c r="Q319" s="5"/>
    </row>
    <row r="320" spans="1:17" ht="12.75">
      <c r="A320" s="13" t="s">
        <v>226</v>
      </c>
      <c r="B320" s="12" t="s">
        <v>11</v>
      </c>
      <c r="C320" s="5" t="s">
        <v>49</v>
      </c>
      <c r="D320" s="5" t="str">
        <f t="shared" si="92"/>
        <v>Sofia, BUL/MS</v>
      </c>
      <c r="E320" s="6">
        <v>38529</v>
      </c>
      <c r="F320" s="6">
        <v>38718</v>
      </c>
      <c r="G320" s="33">
        <f t="shared" si="95"/>
        <v>3871838529</v>
      </c>
      <c r="H320" s="5">
        <v>2594</v>
      </c>
      <c r="I320" s="10" t="s">
        <v>203</v>
      </c>
      <c r="J320" s="7">
        <f aca="true" t="shared" si="96" ref="J320:J365">HLOOKUP($I320,PointTableHeader,2)</f>
        <v>13</v>
      </c>
      <c r="K320" s="7" t="str">
        <f t="shared" si="88"/>
        <v>Sr</v>
      </c>
      <c r="L320" s="10" t="str">
        <f t="shared" si="91"/>
        <v>SENIOR</v>
      </c>
      <c r="M320" s="5" t="str">
        <f t="shared" si="89"/>
        <v>11th</v>
      </c>
      <c r="N320" s="5">
        <v>11</v>
      </c>
      <c r="O320" s="5">
        <f t="shared" si="94"/>
        <v>282.87</v>
      </c>
      <c r="P320" s="5">
        <v>0.449</v>
      </c>
      <c r="Q320" s="5"/>
    </row>
    <row r="321" spans="1:17" ht="12.75">
      <c r="A321" s="13" t="s">
        <v>282</v>
      </c>
      <c r="B321" s="12" t="s">
        <v>11</v>
      </c>
      <c r="C321" s="5" t="s">
        <v>49</v>
      </c>
      <c r="D321" s="5" t="str">
        <f t="shared" si="92"/>
        <v>Sofia, BUL/MS</v>
      </c>
      <c r="E321" s="6">
        <v>38529</v>
      </c>
      <c r="F321" s="6">
        <v>38718</v>
      </c>
      <c r="G321" s="33">
        <f t="shared" si="95"/>
        <v>3871838529</v>
      </c>
      <c r="H321" s="5">
        <v>2594</v>
      </c>
      <c r="I321" s="10" t="s">
        <v>203</v>
      </c>
      <c r="J321" s="7">
        <f t="shared" si="96"/>
        <v>13</v>
      </c>
      <c r="K321" s="7" t="str">
        <f t="shared" si="88"/>
        <v>Sr</v>
      </c>
      <c r="L321" s="10" t="str">
        <f t="shared" si="91"/>
        <v>SENIOR</v>
      </c>
      <c r="M321" s="5" t="str">
        <f t="shared" si="89"/>
        <v>27th</v>
      </c>
      <c r="N321" s="5">
        <v>27</v>
      </c>
      <c r="O321" s="5">
        <f t="shared" si="94"/>
        <v>153.558</v>
      </c>
      <c r="P321" s="5">
        <v>0.449</v>
      </c>
      <c r="Q321" s="5"/>
    </row>
    <row r="322" spans="1:17" ht="12.75">
      <c r="A322" s="13" t="s">
        <v>145</v>
      </c>
      <c r="B322" s="12" t="s">
        <v>11</v>
      </c>
      <c r="C322" s="5" t="s">
        <v>49</v>
      </c>
      <c r="D322" s="5" t="str">
        <f t="shared" si="92"/>
        <v>Sofia, BUL/MS</v>
      </c>
      <c r="E322" s="6">
        <v>38529</v>
      </c>
      <c r="F322" s="6">
        <v>38718</v>
      </c>
      <c r="G322" s="33">
        <f t="shared" si="95"/>
        <v>3871838529</v>
      </c>
      <c r="H322" s="5">
        <v>2594</v>
      </c>
      <c r="I322" s="10" t="s">
        <v>203</v>
      </c>
      <c r="J322" s="7">
        <f t="shared" si="96"/>
        <v>13</v>
      </c>
      <c r="K322" s="7" t="str">
        <f t="shared" si="88"/>
        <v>Sr</v>
      </c>
      <c r="L322" s="10" t="str">
        <f t="shared" si="91"/>
        <v>SENIOR</v>
      </c>
      <c r="M322" s="5" t="str">
        <f t="shared" si="89"/>
        <v>18th</v>
      </c>
      <c r="N322" s="5">
        <v>18</v>
      </c>
      <c r="O322" s="5">
        <f>IF(OR(N322&gt;=65,ISNUMBER(N322)=FALSE),0,VLOOKUP(N322,PointTable,$J322,TRUE))*IF(P322&gt;0,P322,1)</f>
        <v>185.886</v>
      </c>
      <c r="P322" s="5">
        <v>0.449</v>
      </c>
      <c r="Q322" s="5"/>
    </row>
    <row r="323" spans="1:17" ht="12.75">
      <c r="A323" s="13" t="s">
        <v>66</v>
      </c>
      <c r="B323" s="12" t="s">
        <v>11</v>
      </c>
      <c r="C323" s="5" t="s">
        <v>49</v>
      </c>
      <c r="D323" s="5" t="str">
        <f t="shared" si="92"/>
        <v>Sofia, BUL/MS</v>
      </c>
      <c r="E323" s="6">
        <v>38529</v>
      </c>
      <c r="F323" s="6">
        <v>38718</v>
      </c>
      <c r="G323" s="33">
        <f t="shared" si="95"/>
        <v>3871838529</v>
      </c>
      <c r="H323" s="5">
        <v>2594</v>
      </c>
      <c r="I323" s="10" t="s">
        <v>203</v>
      </c>
      <c r="J323" s="7">
        <f t="shared" si="96"/>
        <v>13</v>
      </c>
      <c r="K323" s="7" t="str">
        <f t="shared" si="88"/>
        <v>Sr</v>
      </c>
      <c r="L323" s="10" t="str">
        <f t="shared" si="91"/>
        <v>SENIOR</v>
      </c>
      <c r="M323" s="5" t="str">
        <f t="shared" si="89"/>
        <v>3rd</v>
      </c>
      <c r="N323" s="5">
        <v>3</v>
      </c>
      <c r="O323" s="5">
        <f t="shared" si="94"/>
        <v>457.98</v>
      </c>
      <c r="P323" s="5">
        <v>0.449</v>
      </c>
      <c r="Q323" s="5"/>
    </row>
    <row r="324" spans="1:17" ht="12.75">
      <c r="A324" s="13" t="s">
        <v>275</v>
      </c>
      <c r="B324" s="12" t="s">
        <v>16</v>
      </c>
      <c r="C324" s="5" t="s">
        <v>274</v>
      </c>
      <c r="D324" s="5" t="str">
        <f t="shared" si="92"/>
        <v>Vancouver, CAN/ME</v>
      </c>
      <c r="E324" s="6">
        <v>38542</v>
      </c>
      <c r="F324" s="6">
        <v>38718</v>
      </c>
      <c r="G324" s="33">
        <f t="shared" si="95"/>
        <v>3871838542</v>
      </c>
      <c r="H324" s="5">
        <v>256</v>
      </c>
      <c r="I324" s="10" t="s">
        <v>203</v>
      </c>
      <c r="J324" s="7">
        <f t="shared" si="96"/>
        <v>13</v>
      </c>
      <c r="K324" s="7" t="str">
        <f aca="true" t="shared" si="97" ref="K324:K365">IF(L324="JUNIOR","Jr",IF(OR(L324="CADET",L324="CDT-WLDS"),"Cadet","Sr"))</f>
        <v>Sr</v>
      </c>
      <c r="L324" s="10" t="str">
        <f t="shared" si="91"/>
        <v>SENIOR</v>
      </c>
      <c r="M324" s="5" t="str">
        <f aca="true" t="shared" si="98" ref="M324:M365">IF(MOD(N324,1)&lt;&gt;0,"T-","")&amp;INT(N324)&amp;IF(AND(INT(N324)&gt;=11,INT(N324)&lt;14),"th",IF(MOD(INT(N324),10)=1,"st",IF(MOD(INT(N324),10)=2,"nd",IF(MOD(INT(N324),10)=3,"rd","th"))))</f>
        <v>27th</v>
      </c>
      <c r="N324" s="5">
        <v>27</v>
      </c>
      <c r="O324" s="5">
        <f t="shared" si="94"/>
        <v>193.57200000000003</v>
      </c>
      <c r="P324" s="5">
        <v>0.5660000000000001</v>
      </c>
      <c r="Q324" s="5"/>
    </row>
    <row r="325" spans="1:17" ht="12.75">
      <c r="A325" s="13" t="s">
        <v>276</v>
      </c>
      <c r="B325" s="12" t="s">
        <v>16</v>
      </c>
      <c r="C325" s="5" t="s">
        <v>274</v>
      </c>
      <c r="D325" s="5" t="str">
        <f t="shared" si="92"/>
        <v>Vancouver, CAN/ME</v>
      </c>
      <c r="E325" s="6">
        <v>38542</v>
      </c>
      <c r="F325" s="6">
        <v>38718</v>
      </c>
      <c r="G325" s="33">
        <f t="shared" si="95"/>
        <v>3871838542</v>
      </c>
      <c r="H325" s="5">
        <v>256</v>
      </c>
      <c r="I325" s="10" t="s">
        <v>203</v>
      </c>
      <c r="J325" s="7">
        <f t="shared" si="96"/>
        <v>13</v>
      </c>
      <c r="K325" s="7" t="str">
        <f t="shared" si="97"/>
        <v>Sr</v>
      </c>
      <c r="L325" s="10" t="str">
        <f t="shared" si="91"/>
        <v>SENIOR</v>
      </c>
      <c r="M325" s="5" t="str">
        <f t="shared" si="98"/>
        <v>15th</v>
      </c>
      <c r="N325" s="5">
        <v>15</v>
      </c>
      <c r="O325" s="5">
        <f t="shared" si="94"/>
        <v>342.99600000000004</v>
      </c>
      <c r="P325" s="5">
        <v>0.5660000000000001</v>
      </c>
      <c r="Q325" s="5"/>
    </row>
    <row r="326" spans="1:17" ht="12.75">
      <c r="A326" s="13" t="s">
        <v>382</v>
      </c>
      <c r="B326" s="12" t="s">
        <v>16</v>
      </c>
      <c r="C326" s="5" t="s">
        <v>274</v>
      </c>
      <c r="D326" s="5" t="str">
        <f t="shared" si="92"/>
        <v>Vancouver, CAN/ME</v>
      </c>
      <c r="E326" s="6">
        <v>38542</v>
      </c>
      <c r="F326" s="6">
        <v>38718</v>
      </c>
      <c r="G326" s="33">
        <f t="shared" si="95"/>
        <v>3871838542</v>
      </c>
      <c r="H326" s="5">
        <v>256</v>
      </c>
      <c r="I326" s="10" t="s">
        <v>203</v>
      </c>
      <c r="J326" s="7">
        <f t="shared" si="96"/>
        <v>13</v>
      </c>
      <c r="K326" s="7" t="str">
        <f t="shared" si="97"/>
        <v>Sr</v>
      </c>
      <c r="L326" s="10" t="str">
        <f t="shared" si="91"/>
        <v>SENIOR</v>
      </c>
      <c r="M326" s="5" t="str">
        <f t="shared" si="98"/>
        <v>30th</v>
      </c>
      <c r="N326" s="5">
        <v>30</v>
      </c>
      <c r="O326" s="5">
        <f t="shared" si="94"/>
        <v>186.78000000000003</v>
      </c>
      <c r="P326" s="5">
        <v>0.5660000000000001</v>
      </c>
      <c r="Q326" s="5"/>
    </row>
    <row r="327" spans="1:17" ht="12.75">
      <c r="A327" s="13" t="s">
        <v>155</v>
      </c>
      <c r="B327" s="12" t="s">
        <v>16</v>
      </c>
      <c r="C327" s="5" t="s">
        <v>274</v>
      </c>
      <c r="D327" s="5" t="str">
        <f t="shared" si="92"/>
        <v>Vancouver, CAN/ME</v>
      </c>
      <c r="E327" s="6">
        <v>38542</v>
      </c>
      <c r="F327" s="6">
        <v>38718</v>
      </c>
      <c r="G327" s="33">
        <f t="shared" si="95"/>
        <v>3871838542</v>
      </c>
      <c r="H327" s="5">
        <v>256</v>
      </c>
      <c r="I327" s="10" t="s">
        <v>203</v>
      </c>
      <c r="J327" s="7">
        <f t="shared" si="96"/>
        <v>13</v>
      </c>
      <c r="K327" s="7" t="str">
        <f t="shared" si="97"/>
        <v>Sr</v>
      </c>
      <c r="L327" s="10" t="str">
        <f t="shared" si="91"/>
        <v>SENIOR</v>
      </c>
      <c r="M327" s="5" t="str">
        <f t="shared" si="98"/>
        <v>22nd</v>
      </c>
      <c r="N327" s="5">
        <v>22</v>
      </c>
      <c r="O327" s="5">
        <f t="shared" si="94"/>
        <v>220.74</v>
      </c>
      <c r="P327" s="5">
        <v>0.5660000000000001</v>
      </c>
      <c r="Q327" s="5"/>
    </row>
    <row r="328" spans="1:17" ht="12.75">
      <c r="A328" s="13" t="s">
        <v>383</v>
      </c>
      <c r="B328" s="12" t="s">
        <v>16</v>
      </c>
      <c r="C328" s="5" t="s">
        <v>274</v>
      </c>
      <c r="D328" s="5" t="str">
        <f t="shared" si="92"/>
        <v>Vancouver, CAN/ME</v>
      </c>
      <c r="E328" s="6">
        <v>38542</v>
      </c>
      <c r="F328" s="6">
        <v>38718</v>
      </c>
      <c r="G328" s="33">
        <f t="shared" si="95"/>
        <v>3871838542</v>
      </c>
      <c r="H328" s="5">
        <v>256</v>
      </c>
      <c r="I328" s="10" t="s">
        <v>203</v>
      </c>
      <c r="J328" s="7">
        <f t="shared" si="96"/>
        <v>13</v>
      </c>
      <c r="K328" s="7" t="str">
        <f t="shared" si="97"/>
        <v>Sr</v>
      </c>
      <c r="L328" s="10" t="str">
        <f t="shared" si="91"/>
        <v>SENIOR</v>
      </c>
      <c r="M328" s="5" t="str">
        <f t="shared" si="98"/>
        <v>26th</v>
      </c>
      <c r="N328" s="5">
        <v>26</v>
      </c>
      <c r="O328" s="5">
        <f t="shared" si="94"/>
        <v>195.836</v>
      </c>
      <c r="P328" s="5">
        <v>0.5660000000000001</v>
      </c>
      <c r="Q328" s="5"/>
    </row>
    <row r="329" spans="1:17" ht="12.75">
      <c r="A329" s="13" t="s">
        <v>384</v>
      </c>
      <c r="B329" s="12" t="s">
        <v>16</v>
      </c>
      <c r="C329" s="5" t="s">
        <v>274</v>
      </c>
      <c r="D329" s="5" t="str">
        <f t="shared" si="92"/>
        <v>Vancouver, CAN/ME</v>
      </c>
      <c r="E329" s="6">
        <v>38542</v>
      </c>
      <c r="F329" s="6">
        <v>38718</v>
      </c>
      <c r="G329" s="33">
        <f t="shared" si="95"/>
        <v>3871838542</v>
      </c>
      <c r="H329" s="5">
        <v>256</v>
      </c>
      <c r="I329" s="10" t="s">
        <v>203</v>
      </c>
      <c r="J329" s="7">
        <f t="shared" si="96"/>
        <v>13</v>
      </c>
      <c r="K329" s="7" t="str">
        <f>IF(L329="JUNIOR","Jr",IF(OR(L329="CADET",L329="CDT-WLDS"),"Cadet","Sr"))</f>
        <v>Sr</v>
      </c>
      <c r="L329" s="10" t="str">
        <f t="shared" si="91"/>
        <v>SENIOR</v>
      </c>
      <c r="M329" s="5" t="str">
        <f>IF(MOD(N329,1)&lt;&gt;0,"T-","")&amp;INT(N329)&amp;IF(AND(INT(N329)&gt;=11,INT(N329)&lt;14),"th",IF(MOD(INT(N329),10)=1,"st",IF(MOD(INT(N329),10)=2,"nd",IF(MOD(INT(N329),10)=3,"rd","th"))))</f>
        <v>32nd</v>
      </c>
      <c r="N329" s="5">
        <v>32</v>
      </c>
      <c r="O329" s="5">
        <f>IF(OR(N329&gt;=65,ISNUMBER(N329)=FALSE),0,VLOOKUP(N329,PointTable,$J329,TRUE))*IF(P329&gt;0,P329,1)</f>
        <v>182.252</v>
      </c>
      <c r="P329" s="5">
        <v>0.5660000000000001</v>
      </c>
      <c r="Q329" s="5"/>
    </row>
    <row r="330" spans="1:17" ht="12.75">
      <c r="A330" s="13" t="s">
        <v>385</v>
      </c>
      <c r="B330" s="12" t="s">
        <v>16</v>
      </c>
      <c r="C330" s="5" t="s">
        <v>274</v>
      </c>
      <c r="D330" s="5" t="str">
        <f t="shared" si="92"/>
        <v>Vancouver, CAN/ME</v>
      </c>
      <c r="E330" s="6">
        <v>38542</v>
      </c>
      <c r="F330" s="6">
        <v>38718</v>
      </c>
      <c r="G330" s="33">
        <f t="shared" si="95"/>
        <v>3871838542</v>
      </c>
      <c r="H330" s="5">
        <v>256</v>
      </c>
      <c r="I330" s="10" t="s">
        <v>203</v>
      </c>
      <c r="J330" s="7">
        <f t="shared" si="96"/>
        <v>13</v>
      </c>
      <c r="K330" s="7" t="str">
        <f t="shared" si="97"/>
        <v>Sr</v>
      </c>
      <c r="L330" s="10" t="str">
        <f t="shared" si="91"/>
        <v>SENIOR</v>
      </c>
      <c r="M330" s="5" t="str">
        <f t="shared" si="98"/>
        <v>23rd</v>
      </c>
      <c r="N330" s="5">
        <v>23</v>
      </c>
      <c r="O330" s="5">
        <f t="shared" si="94"/>
        <v>217.34400000000002</v>
      </c>
      <c r="P330" s="5">
        <v>0.5660000000000001</v>
      </c>
      <c r="Q330" s="5"/>
    </row>
    <row r="331" spans="1:17" ht="12.75">
      <c r="A331" s="13" t="s">
        <v>172</v>
      </c>
      <c r="B331" s="12" t="s">
        <v>16</v>
      </c>
      <c r="C331" s="5" t="s">
        <v>274</v>
      </c>
      <c r="D331" s="5" t="str">
        <f t="shared" si="92"/>
        <v>Vancouver, CAN/ME</v>
      </c>
      <c r="E331" s="6">
        <v>38542</v>
      </c>
      <c r="F331" s="6">
        <v>38718</v>
      </c>
      <c r="G331" s="33">
        <f t="shared" si="95"/>
        <v>3871838542</v>
      </c>
      <c r="H331" s="5">
        <v>256</v>
      </c>
      <c r="I331" s="10" t="s">
        <v>203</v>
      </c>
      <c r="J331" s="7">
        <f t="shared" si="96"/>
        <v>13</v>
      </c>
      <c r="K331" s="7" t="str">
        <f t="shared" si="97"/>
        <v>Sr</v>
      </c>
      <c r="L331" s="10" t="str">
        <f t="shared" si="91"/>
        <v>SENIOR</v>
      </c>
      <c r="M331" s="5" t="str">
        <f t="shared" si="98"/>
        <v>1st</v>
      </c>
      <c r="N331" s="5">
        <v>1</v>
      </c>
      <c r="O331" s="5">
        <f t="shared" si="94"/>
        <v>679.2</v>
      </c>
      <c r="P331" s="5">
        <v>0.5660000000000001</v>
      </c>
      <c r="Q331" s="5"/>
    </row>
    <row r="332" spans="1:17" ht="12.75">
      <c r="A332" s="13" t="s">
        <v>174</v>
      </c>
      <c r="B332" s="12" t="s">
        <v>16</v>
      </c>
      <c r="C332" s="5" t="s">
        <v>274</v>
      </c>
      <c r="D332" s="5" t="str">
        <f t="shared" si="92"/>
        <v>Vancouver, CAN/ME</v>
      </c>
      <c r="E332" s="6">
        <v>38542</v>
      </c>
      <c r="F332" s="6">
        <v>38718</v>
      </c>
      <c r="G332" s="33">
        <f t="shared" si="95"/>
        <v>3871838542</v>
      </c>
      <c r="H332" s="5">
        <v>256</v>
      </c>
      <c r="I332" s="10" t="s">
        <v>203</v>
      </c>
      <c r="J332" s="7">
        <f t="shared" si="96"/>
        <v>13</v>
      </c>
      <c r="K332" s="7" t="str">
        <f t="shared" si="97"/>
        <v>Sr</v>
      </c>
      <c r="L332" s="10" t="str">
        <f t="shared" si="91"/>
        <v>SENIOR</v>
      </c>
      <c r="M332" s="5" t="str">
        <f t="shared" si="98"/>
        <v>31st</v>
      </c>
      <c r="N332" s="5">
        <v>31</v>
      </c>
      <c r="O332" s="5">
        <f t="shared" si="94"/>
        <v>184.51600000000002</v>
      </c>
      <c r="P332" s="5">
        <v>0.5660000000000001</v>
      </c>
      <c r="Q332" s="5"/>
    </row>
    <row r="333" spans="1:17" ht="12.75">
      <c r="A333" s="13" t="s">
        <v>135</v>
      </c>
      <c r="B333" s="12" t="s">
        <v>16</v>
      </c>
      <c r="C333" s="5" t="s">
        <v>274</v>
      </c>
      <c r="D333" s="5" t="str">
        <f t="shared" si="92"/>
        <v>Vancouver, CAN/ME</v>
      </c>
      <c r="E333" s="6">
        <v>38542</v>
      </c>
      <c r="F333" s="6">
        <v>38718</v>
      </c>
      <c r="G333" s="33">
        <f t="shared" si="95"/>
        <v>3871838542</v>
      </c>
      <c r="H333" s="5">
        <v>256</v>
      </c>
      <c r="I333" s="10" t="s">
        <v>203</v>
      </c>
      <c r="J333" s="7">
        <f t="shared" si="96"/>
        <v>13</v>
      </c>
      <c r="K333" s="7" t="str">
        <f t="shared" si="97"/>
        <v>Sr</v>
      </c>
      <c r="L333" s="10" t="str">
        <f t="shared" si="91"/>
        <v>SENIOR</v>
      </c>
      <c r="M333" s="5" t="str">
        <f t="shared" si="98"/>
        <v>17th</v>
      </c>
      <c r="N333" s="5">
        <v>17</v>
      </c>
      <c r="O333" s="5">
        <f t="shared" si="94"/>
        <v>237.72000000000003</v>
      </c>
      <c r="P333" s="5">
        <v>0.5660000000000001</v>
      </c>
      <c r="Q333" s="5"/>
    </row>
    <row r="334" spans="1:17" ht="12.75">
      <c r="A334" s="13" t="s">
        <v>283</v>
      </c>
      <c r="B334" s="12" t="s">
        <v>16</v>
      </c>
      <c r="C334" s="5" t="s">
        <v>274</v>
      </c>
      <c r="D334" s="5" t="str">
        <f t="shared" si="92"/>
        <v>Vancouver, CAN/ME</v>
      </c>
      <c r="E334" s="6">
        <v>38542</v>
      </c>
      <c r="F334" s="6">
        <v>38718</v>
      </c>
      <c r="G334" s="33">
        <f t="shared" si="95"/>
        <v>3871838542</v>
      </c>
      <c r="H334" s="5">
        <v>256</v>
      </c>
      <c r="I334" s="10" t="s">
        <v>203</v>
      </c>
      <c r="J334" s="7">
        <f t="shared" si="96"/>
        <v>13</v>
      </c>
      <c r="K334" s="7" t="str">
        <f t="shared" si="97"/>
        <v>Sr</v>
      </c>
      <c r="L334" s="10" t="str">
        <f t="shared" si="91"/>
        <v>SENIOR</v>
      </c>
      <c r="M334" s="5" t="str">
        <f t="shared" si="98"/>
        <v>20th</v>
      </c>
      <c r="N334" s="5">
        <v>20</v>
      </c>
      <c r="O334" s="5">
        <f t="shared" si="94"/>
        <v>227.532</v>
      </c>
      <c r="P334" s="5">
        <v>0.5660000000000001</v>
      </c>
      <c r="Q334" s="5"/>
    </row>
    <row r="335" spans="1:17" ht="12.75">
      <c r="A335" s="13" t="s">
        <v>381</v>
      </c>
      <c r="B335" s="12" t="s">
        <v>16</v>
      </c>
      <c r="C335" s="5" t="s">
        <v>274</v>
      </c>
      <c r="D335" s="5" t="str">
        <f t="shared" si="92"/>
        <v>Vancouver, CAN/ME</v>
      </c>
      <c r="E335" s="6">
        <v>38542</v>
      </c>
      <c r="F335" s="6">
        <v>38718</v>
      </c>
      <c r="G335" s="33">
        <f t="shared" si="95"/>
        <v>3871838542</v>
      </c>
      <c r="H335" s="5">
        <v>256</v>
      </c>
      <c r="I335" s="10" t="s">
        <v>203</v>
      </c>
      <c r="J335" s="7">
        <f t="shared" si="96"/>
        <v>13</v>
      </c>
      <c r="K335" s="7" t="str">
        <f t="shared" si="97"/>
        <v>Sr</v>
      </c>
      <c r="L335" s="10" t="str">
        <f t="shared" si="91"/>
        <v>SENIOR</v>
      </c>
      <c r="M335" s="5" t="str">
        <f t="shared" si="98"/>
        <v>3rd</v>
      </c>
      <c r="N335" s="5">
        <v>3</v>
      </c>
      <c r="O335" s="5">
        <f t="shared" si="94"/>
        <v>577.32</v>
      </c>
      <c r="P335" s="5">
        <v>0.5660000000000001</v>
      </c>
      <c r="Q335" s="5"/>
    </row>
    <row r="336" spans="1:17" ht="12.75">
      <c r="A336" s="13" t="s">
        <v>265</v>
      </c>
      <c r="B336" s="12" t="s">
        <v>16</v>
      </c>
      <c r="C336" s="5" t="s">
        <v>274</v>
      </c>
      <c r="D336" s="5" t="str">
        <f t="shared" si="92"/>
        <v>Vancouver, CAN/ME</v>
      </c>
      <c r="E336" s="6">
        <v>38542</v>
      </c>
      <c r="F336" s="6">
        <v>38718</v>
      </c>
      <c r="G336" s="33">
        <f t="shared" si="95"/>
        <v>3871838542</v>
      </c>
      <c r="H336" s="5">
        <v>256</v>
      </c>
      <c r="I336" s="10" t="s">
        <v>203</v>
      </c>
      <c r="J336" s="7">
        <f t="shared" si="96"/>
        <v>13</v>
      </c>
      <c r="K336" s="7" t="str">
        <f t="shared" si="97"/>
        <v>Sr</v>
      </c>
      <c r="L336" s="10" t="str">
        <f t="shared" si="91"/>
        <v>SENIOR</v>
      </c>
      <c r="M336" s="5" t="str">
        <f t="shared" si="98"/>
        <v>24th</v>
      </c>
      <c r="N336" s="5">
        <v>24</v>
      </c>
      <c r="O336" s="5">
        <f t="shared" si="94"/>
        <v>213.94800000000004</v>
      </c>
      <c r="P336" s="5">
        <v>0.5660000000000001</v>
      </c>
      <c r="Q336" s="5"/>
    </row>
    <row r="337" spans="1:17" ht="12.75">
      <c r="A337" s="13" t="s">
        <v>19</v>
      </c>
      <c r="B337" s="12" t="s">
        <v>16</v>
      </c>
      <c r="C337" s="5" t="s">
        <v>274</v>
      </c>
      <c r="D337" s="5" t="str">
        <f t="shared" si="92"/>
        <v>Vancouver, CAN/ME</v>
      </c>
      <c r="E337" s="6">
        <v>38542</v>
      </c>
      <c r="F337" s="6">
        <v>38718</v>
      </c>
      <c r="G337" s="33">
        <f t="shared" si="95"/>
        <v>3871838542</v>
      </c>
      <c r="H337" s="5">
        <v>256</v>
      </c>
      <c r="I337" s="10" t="s">
        <v>203</v>
      </c>
      <c r="J337" s="7">
        <f t="shared" si="96"/>
        <v>13</v>
      </c>
      <c r="K337" s="7" t="str">
        <f t="shared" si="97"/>
        <v>Sr</v>
      </c>
      <c r="L337" s="10" t="str">
        <f t="shared" si="91"/>
        <v>SENIOR</v>
      </c>
      <c r="M337" s="5" t="str">
        <f t="shared" si="98"/>
        <v>13th</v>
      </c>
      <c r="N337" s="5">
        <v>13</v>
      </c>
      <c r="O337" s="5">
        <f t="shared" si="94"/>
        <v>349.788</v>
      </c>
      <c r="P337" s="5">
        <v>0.5660000000000001</v>
      </c>
      <c r="Q337" s="5"/>
    </row>
    <row r="338" spans="1:17" ht="12.75">
      <c r="A338" s="13" t="s">
        <v>390</v>
      </c>
      <c r="B338" s="12" t="s">
        <v>15</v>
      </c>
      <c r="C338" s="5" t="s">
        <v>274</v>
      </c>
      <c r="D338" s="5" t="str">
        <f aca="true" t="shared" si="99" ref="D338:D348">C338&amp;"/"&amp;B338</f>
        <v>Vancouver, CAN/WE</v>
      </c>
      <c r="E338" s="6">
        <v>38542</v>
      </c>
      <c r="F338" s="6">
        <v>38718</v>
      </c>
      <c r="G338" s="33">
        <f aca="true" t="shared" si="100" ref="G338:G348">F338*100000+E338</f>
        <v>3871838542</v>
      </c>
      <c r="H338" s="5">
        <v>256</v>
      </c>
      <c r="I338" s="10" t="s">
        <v>203</v>
      </c>
      <c r="J338" s="7">
        <f t="shared" si="96"/>
        <v>13</v>
      </c>
      <c r="K338" s="7" t="str">
        <f t="shared" si="97"/>
        <v>Sr</v>
      </c>
      <c r="L338" s="10" t="str">
        <f aca="true" t="shared" si="101" ref="L338:L348">IF(OR(I338="M",I338="N1"),"SENIOR",IF(OR(I338="L",I338="L1"),"JUNIOR",IF(I338="J","CDT-WLDS",IF(OR(I338="K1",I338="I"),"CADET",I338))))</f>
        <v>SENIOR</v>
      </c>
      <c r="M338" s="5" t="str">
        <f t="shared" si="98"/>
        <v>28th</v>
      </c>
      <c r="N338" s="5">
        <v>28</v>
      </c>
      <c r="O338" s="5">
        <f t="shared" si="94"/>
        <v>173.732</v>
      </c>
      <c r="P338" s="5">
        <v>0.514</v>
      </c>
      <c r="Q338" s="5"/>
    </row>
    <row r="339" spans="1:17" ht="12.75">
      <c r="A339" s="13" t="s">
        <v>387</v>
      </c>
      <c r="B339" s="12" t="s">
        <v>15</v>
      </c>
      <c r="C339" s="5" t="s">
        <v>274</v>
      </c>
      <c r="D339" s="5" t="str">
        <f t="shared" si="99"/>
        <v>Vancouver, CAN/WE</v>
      </c>
      <c r="E339" s="6">
        <v>38542</v>
      </c>
      <c r="F339" s="6">
        <v>38718</v>
      </c>
      <c r="G339" s="33">
        <f t="shared" si="100"/>
        <v>3871838542</v>
      </c>
      <c r="H339" s="5">
        <v>256</v>
      </c>
      <c r="I339" s="10" t="s">
        <v>203</v>
      </c>
      <c r="J339" s="7">
        <f t="shared" si="96"/>
        <v>13</v>
      </c>
      <c r="K339" s="7" t="str">
        <f t="shared" si="97"/>
        <v>Sr</v>
      </c>
      <c r="L339" s="10" t="str">
        <f t="shared" si="101"/>
        <v>SENIOR</v>
      </c>
      <c r="M339" s="5" t="str">
        <f t="shared" si="98"/>
        <v>23rd</v>
      </c>
      <c r="N339" s="5">
        <v>23</v>
      </c>
      <c r="O339" s="5">
        <f t="shared" si="94"/>
        <v>197.376</v>
      </c>
      <c r="P339" s="5">
        <v>0.514</v>
      </c>
      <c r="Q339" s="5"/>
    </row>
    <row r="340" spans="1:17" ht="12.75">
      <c r="A340" s="13" t="s">
        <v>365</v>
      </c>
      <c r="B340" s="12" t="s">
        <v>15</v>
      </c>
      <c r="C340" s="5" t="s">
        <v>274</v>
      </c>
      <c r="D340" s="5" t="str">
        <f t="shared" si="99"/>
        <v>Vancouver, CAN/WE</v>
      </c>
      <c r="E340" s="6">
        <v>38542</v>
      </c>
      <c r="F340" s="6">
        <v>38718</v>
      </c>
      <c r="G340" s="33">
        <f t="shared" si="100"/>
        <v>3871838542</v>
      </c>
      <c r="H340" s="5">
        <v>256</v>
      </c>
      <c r="I340" s="10" t="s">
        <v>203</v>
      </c>
      <c r="J340" s="7">
        <f t="shared" si="96"/>
        <v>13</v>
      </c>
      <c r="K340" s="7" t="str">
        <f t="shared" si="97"/>
        <v>Sr</v>
      </c>
      <c r="L340" s="10" t="str">
        <f t="shared" si="101"/>
        <v>SENIOR</v>
      </c>
      <c r="M340" s="5" t="str">
        <f t="shared" si="98"/>
        <v>15th</v>
      </c>
      <c r="N340" s="5">
        <v>15</v>
      </c>
      <c r="O340" s="5">
        <f t="shared" si="94"/>
        <v>311.484</v>
      </c>
      <c r="P340" s="5">
        <v>0.514</v>
      </c>
      <c r="Q340" s="5"/>
    </row>
    <row r="341" spans="1:17" ht="12.75">
      <c r="A341" s="13" t="s">
        <v>388</v>
      </c>
      <c r="B341" s="12" t="s">
        <v>15</v>
      </c>
      <c r="C341" s="5" t="s">
        <v>274</v>
      </c>
      <c r="D341" s="5" t="str">
        <f t="shared" si="99"/>
        <v>Vancouver, CAN/WE</v>
      </c>
      <c r="E341" s="6">
        <v>38542</v>
      </c>
      <c r="F341" s="6">
        <v>38718</v>
      </c>
      <c r="G341" s="33">
        <f t="shared" si="100"/>
        <v>3871838542</v>
      </c>
      <c r="H341" s="5">
        <v>256</v>
      </c>
      <c r="I341" s="10" t="s">
        <v>203</v>
      </c>
      <c r="J341" s="7">
        <f t="shared" si="96"/>
        <v>13</v>
      </c>
      <c r="K341" s="7" t="str">
        <f t="shared" si="97"/>
        <v>Sr</v>
      </c>
      <c r="L341" s="10" t="str">
        <f t="shared" si="101"/>
        <v>SENIOR</v>
      </c>
      <c r="M341" s="5" t="str">
        <f t="shared" si="98"/>
        <v>21st</v>
      </c>
      <c r="N341" s="5">
        <v>21</v>
      </c>
      <c r="O341" s="5">
        <f t="shared" si="94"/>
        <v>203.544</v>
      </c>
      <c r="P341" s="5">
        <v>0.514</v>
      </c>
      <c r="Q341" s="5"/>
    </row>
    <row r="342" spans="1:17" ht="12.75">
      <c r="A342" s="13" t="s">
        <v>292</v>
      </c>
      <c r="B342" s="12" t="s">
        <v>15</v>
      </c>
      <c r="C342" s="5" t="s">
        <v>274</v>
      </c>
      <c r="D342" s="5" t="str">
        <f t="shared" si="99"/>
        <v>Vancouver, CAN/WE</v>
      </c>
      <c r="E342" s="6">
        <v>38542</v>
      </c>
      <c r="F342" s="6">
        <v>38718</v>
      </c>
      <c r="G342" s="33">
        <f t="shared" si="100"/>
        <v>3871838542</v>
      </c>
      <c r="H342" s="5">
        <v>256</v>
      </c>
      <c r="I342" s="10" t="s">
        <v>203</v>
      </c>
      <c r="J342" s="7">
        <f t="shared" si="96"/>
        <v>13</v>
      </c>
      <c r="K342" s="7" t="str">
        <f t="shared" si="97"/>
        <v>Sr</v>
      </c>
      <c r="L342" s="10" t="str">
        <f t="shared" si="101"/>
        <v>SENIOR</v>
      </c>
      <c r="M342" s="5" t="str">
        <f t="shared" si="98"/>
        <v>14th</v>
      </c>
      <c r="N342" s="5">
        <v>14</v>
      </c>
      <c r="O342" s="5">
        <f t="shared" si="94"/>
        <v>314.568</v>
      </c>
      <c r="P342" s="5">
        <v>0.514</v>
      </c>
      <c r="Q342" s="5"/>
    </row>
    <row r="343" spans="1:17" ht="12.75">
      <c r="A343" s="13" t="s">
        <v>208</v>
      </c>
      <c r="B343" s="12" t="s">
        <v>15</v>
      </c>
      <c r="C343" s="5" t="s">
        <v>274</v>
      </c>
      <c r="D343" s="5" t="str">
        <f t="shared" si="99"/>
        <v>Vancouver, CAN/WE</v>
      </c>
      <c r="E343" s="6">
        <v>38542</v>
      </c>
      <c r="F343" s="6">
        <v>38718</v>
      </c>
      <c r="G343" s="33">
        <f t="shared" si="100"/>
        <v>3871838542</v>
      </c>
      <c r="H343" s="5">
        <v>256</v>
      </c>
      <c r="I343" s="10" t="s">
        <v>203</v>
      </c>
      <c r="J343" s="7">
        <f t="shared" si="96"/>
        <v>13</v>
      </c>
      <c r="K343" s="7" t="str">
        <f t="shared" si="97"/>
        <v>Sr</v>
      </c>
      <c r="L343" s="10" t="str">
        <f t="shared" si="101"/>
        <v>SENIOR</v>
      </c>
      <c r="M343" s="5" t="str">
        <f t="shared" si="98"/>
        <v>10th</v>
      </c>
      <c r="N343" s="5">
        <v>10</v>
      </c>
      <c r="O343" s="5">
        <f t="shared" si="94"/>
        <v>326.904</v>
      </c>
      <c r="P343" s="5">
        <v>0.514</v>
      </c>
      <c r="Q343" s="5"/>
    </row>
    <row r="344" spans="1:17" ht="12.75">
      <c r="A344" s="13" t="s">
        <v>389</v>
      </c>
      <c r="B344" s="12" t="s">
        <v>15</v>
      </c>
      <c r="C344" s="5" t="s">
        <v>274</v>
      </c>
      <c r="D344" s="5" t="str">
        <f t="shared" si="99"/>
        <v>Vancouver, CAN/WE</v>
      </c>
      <c r="E344" s="6">
        <v>38542</v>
      </c>
      <c r="F344" s="6">
        <v>38718</v>
      </c>
      <c r="G344" s="33">
        <f t="shared" si="100"/>
        <v>3871838542</v>
      </c>
      <c r="H344" s="5">
        <v>256</v>
      </c>
      <c r="I344" s="10" t="s">
        <v>203</v>
      </c>
      <c r="J344" s="7">
        <f t="shared" si="96"/>
        <v>13</v>
      </c>
      <c r="K344" s="7" t="str">
        <f t="shared" si="97"/>
        <v>Sr</v>
      </c>
      <c r="L344" s="10" t="str">
        <f t="shared" si="101"/>
        <v>SENIOR</v>
      </c>
      <c r="M344" s="5" t="str">
        <f t="shared" si="98"/>
        <v>27th</v>
      </c>
      <c r="N344" s="5">
        <v>27</v>
      </c>
      <c r="O344" s="5">
        <f t="shared" si="94"/>
        <v>175.788</v>
      </c>
      <c r="P344" s="5">
        <v>0.514</v>
      </c>
      <c r="Q344" s="5"/>
    </row>
    <row r="345" spans="1:17" ht="12.75">
      <c r="A345" s="13" t="s">
        <v>152</v>
      </c>
      <c r="B345" s="12" t="s">
        <v>15</v>
      </c>
      <c r="C345" s="5" t="s">
        <v>274</v>
      </c>
      <c r="D345" s="5" t="str">
        <f t="shared" si="99"/>
        <v>Vancouver, CAN/WE</v>
      </c>
      <c r="E345" s="6">
        <v>38542</v>
      </c>
      <c r="F345" s="6">
        <v>38718</v>
      </c>
      <c r="G345" s="33">
        <f t="shared" si="100"/>
        <v>3871838542</v>
      </c>
      <c r="H345" s="5">
        <v>256</v>
      </c>
      <c r="I345" s="10" t="s">
        <v>203</v>
      </c>
      <c r="J345" s="7">
        <f t="shared" si="96"/>
        <v>13</v>
      </c>
      <c r="K345" s="7" t="str">
        <f t="shared" si="97"/>
        <v>Sr</v>
      </c>
      <c r="L345" s="10" t="str">
        <f t="shared" si="101"/>
        <v>SENIOR</v>
      </c>
      <c r="M345" s="5" t="str">
        <f t="shared" si="98"/>
        <v>18th</v>
      </c>
      <c r="N345" s="5">
        <v>18</v>
      </c>
      <c r="O345" s="5">
        <f t="shared" si="94"/>
        <v>212.796</v>
      </c>
      <c r="P345" s="5">
        <v>0.514</v>
      </c>
      <c r="Q345" s="5"/>
    </row>
    <row r="346" spans="1:17" ht="12.75">
      <c r="A346" s="13" t="s">
        <v>368</v>
      </c>
      <c r="B346" s="12" t="s">
        <v>15</v>
      </c>
      <c r="C346" s="5" t="s">
        <v>274</v>
      </c>
      <c r="D346" s="5" t="str">
        <f t="shared" si="99"/>
        <v>Vancouver, CAN/WE</v>
      </c>
      <c r="E346" s="6">
        <v>38542</v>
      </c>
      <c r="F346" s="6">
        <v>38718</v>
      </c>
      <c r="G346" s="33">
        <f t="shared" si="100"/>
        <v>3871838542</v>
      </c>
      <c r="H346" s="5">
        <v>256</v>
      </c>
      <c r="I346" s="10" t="s">
        <v>203</v>
      </c>
      <c r="J346" s="7">
        <f t="shared" si="96"/>
        <v>13</v>
      </c>
      <c r="K346" s="7" t="str">
        <f t="shared" si="97"/>
        <v>Sr</v>
      </c>
      <c r="L346" s="10" t="str">
        <f t="shared" si="101"/>
        <v>SENIOR</v>
      </c>
      <c r="M346" s="5" t="str">
        <f t="shared" si="98"/>
        <v>12th</v>
      </c>
      <c r="N346" s="5">
        <v>12</v>
      </c>
      <c r="O346" s="5">
        <f t="shared" si="94"/>
        <v>320.736</v>
      </c>
      <c r="P346" s="5">
        <v>0.514</v>
      </c>
      <c r="Q346" s="5"/>
    </row>
    <row r="347" spans="1:17" ht="12.75">
      <c r="A347" s="13" t="s">
        <v>386</v>
      </c>
      <c r="B347" s="12" t="s">
        <v>15</v>
      </c>
      <c r="C347" s="5" t="s">
        <v>274</v>
      </c>
      <c r="D347" s="5" t="str">
        <f t="shared" si="99"/>
        <v>Vancouver, CAN/WE</v>
      </c>
      <c r="E347" s="6">
        <v>38542</v>
      </c>
      <c r="F347" s="6">
        <v>38718</v>
      </c>
      <c r="G347" s="33">
        <f t="shared" si="100"/>
        <v>3871838542</v>
      </c>
      <c r="H347" s="5">
        <v>256</v>
      </c>
      <c r="I347" s="10" t="s">
        <v>203</v>
      </c>
      <c r="J347" s="7">
        <f t="shared" si="96"/>
        <v>13</v>
      </c>
      <c r="K347" s="7" t="str">
        <f t="shared" si="97"/>
        <v>Sr</v>
      </c>
      <c r="L347" s="10" t="str">
        <f t="shared" si="101"/>
        <v>SENIOR</v>
      </c>
      <c r="M347" s="5" t="str">
        <f t="shared" si="98"/>
        <v>13th</v>
      </c>
      <c r="N347" s="5">
        <v>13</v>
      </c>
      <c r="O347" s="5">
        <f t="shared" si="94"/>
        <v>317.652</v>
      </c>
      <c r="P347" s="5">
        <v>0.514</v>
      </c>
      <c r="Q347" s="5"/>
    </row>
    <row r="348" spans="1:17" ht="12.75">
      <c r="A348" s="13" t="s">
        <v>355</v>
      </c>
      <c r="B348" s="12" t="s">
        <v>15</v>
      </c>
      <c r="C348" s="5" t="s">
        <v>274</v>
      </c>
      <c r="D348" s="5" t="str">
        <f t="shared" si="99"/>
        <v>Vancouver, CAN/WE</v>
      </c>
      <c r="E348" s="6">
        <v>38542</v>
      </c>
      <c r="F348" s="6">
        <v>38718</v>
      </c>
      <c r="G348" s="33">
        <f t="shared" si="100"/>
        <v>3871838542</v>
      </c>
      <c r="H348" s="5">
        <v>256</v>
      </c>
      <c r="I348" s="10" t="s">
        <v>203</v>
      </c>
      <c r="J348" s="7">
        <f t="shared" si="96"/>
        <v>13</v>
      </c>
      <c r="K348" s="7" t="str">
        <f t="shared" si="97"/>
        <v>Sr</v>
      </c>
      <c r="L348" s="10" t="str">
        <f t="shared" si="101"/>
        <v>SENIOR</v>
      </c>
      <c r="M348" s="5" t="str">
        <f t="shared" si="98"/>
        <v>26th</v>
      </c>
      <c r="N348" s="5">
        <v>26</v>
      </c>
      <c r="O348" s="5">
        <f t="shared" si="94"/>
        <v>177.844</v>
      </c>
      <c r="P348" s="5">
        <v>0.514</v>
      </c>
      <c r="Q348" s="5"/>
    </row>
    <row r="349" spans="1:17" ht="12.75">
      <c r="A349" s="13" t="s">
        <v>350</v>
      </c>
      <c r="B349" s="12" t="s">
        <v>12</v>
      </c>
      <c r="C349" s="5" t="s">
        <v>274</v>
      </c>
      <c r="D349" s="5" t="str">
        <f aca="true" t="shared" si="102" ref="D349:D357">C349&amp;"/"&amp;B349</f>
        <v>Vancouver, CAN/MF</v>
      </c>
      <c r="E349" s="6">
        <v>38543</v>
      </c>
      <c r="F349" s="6">
        <v>38718</v>
      </c>
      <c r="G349" s="33">
        <f aca="true" t="shared" si="103" ref="G349:G357">F349*100000+E349</f>
        <v>3871838543</v>
      </c>
      <c r="H349" s="5">
        <v>256</v>
      </c>
      <c r="I349" s="10" t="s">
        <v>203</v>
      </c>
      <c r="J349" s="7">
        <f t="shared" si="96"/>
        <v>13</v>
      </c>
      <c r="K349" s="7" t="str">
        <f t="shared" si="97"/>
        <v>Sr</v>
      </c>
      <c r="L349" s="10" t="str">
        <f aca="true" t="shared" si="104" ref="L349:L357">IF(OR(I349="M",I349="N1"),"SENIOR",IF(OR(I349="L",I349="L1"),"JUNIOR",IF(I349="J","CDT-WLDS",IF(OR(I349="K1",I349="I"),"CADET",I349))))</f>
        <v>SENIOR</v>
      </c>
      <c r="M349" s="5" t="str">
        <f t="shared" si="98"/>
        <v>13th</v>
      </c>
      <c r="N349" s="5">
        <v>13</v>
      </c>
      <c r="O349" s="5">
        <f t="shared" si="94"/>
        <v>436.308</v>
      </c>
      <c r="P349" s="5">
        <v>0.706</v>
      </c>
      <c r="Q349" s="5"/>
    </row>
    <row r="350" spans="1:17" ht="12.75">
      <c r="A350" s="13" t="s">
        <v>393</v>
      </c>
      <c r="B350" s="12" t="s">
        <v>12</v>
      </c>
      <c r="C350" s="5" t="s">
        <v>274</v>
      </c>
      <c r="D350" s="5" t="str">
        <f t="shared" si="102"/>
        <v>Vancouver, CAN/MF</v>
      </c>
      <c r="E350" s="6">
        <v>38543</v>
      </c>
      <c r="F350" s="6">
        <v>38718</v>
      </c>
      <c r="G350" s="33">
        <f t="shared" si="103"/>
        <v>3871838543</v>
      </c>
      <c r="H350" s="5">
        <v>256</v>
      </c>
      <c r="I350" s="10" t="s">
        <v>203</v>
      </c>
      <c r="J350" s="7">
        <f t="shared" si="96"/>
        <v>13</v>
      </c>
      <c r="K350" s="7" t="str">
        <f t="shared" si="97"/>
        <v>Sr</v>
      </c>
      <c r="L350" s="10" t="str">
        <f t="shared" si="104"/>
        <v>SENIOR</v>
      </c>
      <c r="M350" s="5" t="str">
        <f t="shared" si="98"/>
        <v>24th</v>
      </c>
      <c r="N350" s="5">
        <v>24</v>
      </c>
      <c r="O350" s="5">
        <f t="shared" si="94"/>
        <v>266.868</v>
      </c>
      <c r="P350" s="5">
        <v>0.706</v>
      </c>
      <c r="Q350" s="5"/>
    </row>
    <row r="351" spans="1:17" ht="12.75">
      <c r="A351" s="13" t="s">
        <v>212</v>
      </c>
      <c r="B351" s="12" t="s">
        <v>12</v>
      </c>
      <c r="C351" s="5" t="s">
        <v>274</v>
      </c>
      <c r="D351" s="5" t="str">
        <f t="shared" si="102"/>
        <v>Vancouver, CAN/MF</v>
      </c>
      <c r="E351" s="6">
        <v>38543</v>
      </c>
      <c r="F351" s="6">
        <v>38718</v>
      </c>
      <c r="G351" s="33">
        <f t="shared" si="103"/>
        <v>3871838543</v>
      </c>
      <c r="H351" s="5">
        <v>256</v>
      </c>
      <c r="I351" s="10" t="s">
        <v>203</v>
      </c>
      <c r="J351" s="7">
        <f t="shared" si="96"/>
        <v>13</v>
      </c>
      <c r="K351" s="7" t="str">
        <f t="shared" si="97"/>
        <v>Sr</v>
      </c>
      <c r="L351" s="10" t="str">
        <f t="shared" si="104"/>
        <v>SENIOR</v>
      </c>
      <c r="M351" s="5" t="str">
        <f t="shared" si="98"/>
        <v>23rd</v>
      </c>
      <c r="N351" s="5">
        <v>23</v>
      </c>
      <c r="O351" s="5">
        <f t="shared" si="94"/>
        <v>271.104</v>
      </c>
      <c r="P351" s="5">
        <v>0.706</v>
      </c>
      <c r="Q351" s="5"/>
    </row>
    <row r="352" spans="1:17" ht="12.75">
      <c r="A352" s="13" t="s">
        <v>252</v>
      </c>
      <c r="B352" s="12" t="s">
        <v>12</v>
      </c>
      <c r="C352" s="5" t="s">
        <v>274</v>
      </c>
      <c r="D352" s="5" t="str">
        <f t="shared" si="102"/>
        <v>Vancouver, CAN/MF</v>
      </c>
      <c r="E352" s="6">
        <v>38543</v>
      </c>
      <c r="F352" s="6">
        <v>38718</v>
      </c>
      <c r="G352" s="33">
        <f t="shared" si="103"/>
        <v>3871838543</v>
      </c>
      <c r="H352" s="5">
        <v>256</v>
      </c>
      <c r="I352" s="10" t="s">
        <v>203</v>
      </c>
      <c r="J352" s="7">
        <f t="shared" si="96"/>
        <v>13</v>
      </c>
      <c r="K352" s="7" t="str">
        <f t="shared" si="97"/>
        <v>Sr</v>
      </c>
      <c r="L352" s="10" t="str">
        <f t="shared" si="104"/>
        <v>SENIOR</v>
      </c>
      <c r="M352" s="5" t="str">
        <f t="shared" si="98"/>
        <v>16th</v>
      </c>
      <c r="N352" s="5">
        <v>16</v>
      </c>
      <c r="O352" s="5">
        <f t="shared" si="94"/>
        <v>423.59999999999997</v>
      </c>
      <c r="P352" s="5">
        <v>0.706</v>
      </c>
      <c r="Q352" s="5"/>
    </row>
    <row r="353" spans="1:17" ht="12.75">
      <c r="A353" s="13" t="s">
        <v>391</v>
      </c>
      <c r="B353" s="12" t="s">
        <v>12</v>
      </c>
      <c r="C353" s="5" t="s">
        <v>274</v>
      </c>
      <c r="D353" s="5" t="str">
        <f t="shared" si="102"/>
        <v>Vancouver, CAN/MF</v>
      </c>
      <c r="E353" s="6">
        <v>38543</v>
      </c>
      <c r="F353" s="6">
        <v>38718</v>
      </c>
      <c r="G353" s="33">
        <f t="shared" si="103"/>
        <v>3871838543</v>
      </c>
      <c r="H353" s="5">
        <v>256</v>
      </c>
      <c r="I353" s="10" t="s">
        <v>203</v>
      </c>
      <c r="J353" s="7">
        <f t="shared" si="96"/>
        <v>13</v>
      </c>
      <c r="K353" s="7" t="str">
        <f t="shared" si="97"/>
        <v>Sr</v>
      </c>
      <c r="L353" s="10" t="str">
        <f t="shared" si="104"/>
        <v>SENIOR</v>
      </c>
      <c r="M353" s="5" t="str">
        <f t="shared" si="98"/>
        <v>31st</v>
      </c>
      <c r="N353" s="5">
        <v>31</v>
      </c>
      <c r="O353" s="5">
        <f t="shared" si="94"/>
        <v>230.15599999999998</v>
      </c>
      <c r="P353" s="5">
        <v>0.706</v>
      </c>
      <c r="Q353" s="5"/>
    </row>
    <row r="354" spans="1:17" ht="12.75">
      <c r="A354" s="13" t="s">
        <v>392</v>
      </c>
      <c r="B354" s="12" t="s">
        <v>12</v>
      </c>
      <c r="C354" s="5" t="s">
        <v>274</v>
      </c>
      <c r="D354" s="5" t="str">
        <f t="shared" si="102"/>
        <v>Vancouver, CAN/MF</v>
      </c>
      <c r="E354" s="6">
        <v>38543</v>
      </c>
      <c r="F354" s="6">
        <v>38718</v>
      </c>
      <c r="G354" s="33">
        <f t="shared" si="103"/>
        <v>3871838543</v>
      </c>
      <c r="H354" s="5">
        <v>256</v>
      </c>
      <c r="I354" s="10" t="s">
        <v>203</v>
      </c>
      <c r="J354" s="7">
        <f t="shared" si="96"/>
        <v>13</v>
      </c>
      <c r="K354" s="7" t="str">
        <f t="shared" si="97"/>
        <v>Sr</v>
      </c>
      <c r="L354" s="10" t="str">
        <f t="shared" si="104"/>
        <v>SENIOR</v>
      </c>
      <c r="M354" s="5" t="str">
        <f t="shared" si="98"/>
        <v>25th</v>
      </c>
      <c r="N354" s="5">
        <v>25</v>
      </c>
      <c r="O354" s="5">
        <f t="shared" si="94"/>
        <v>247.1</v>
      </c>
      <c r="P354" s="5">
        <v>0.706</v>
      </c>
      <c r="Q354" s="5"/>
    </row>
    <row r="355" spans="1:17" ht="12.75">
      <c r="A355" s="13" t="s">
        <v>394</v>
      </c>
      <c r="B355" s="12" t="s">
        <v>12</v>
      </c>
      <c r="C355" s="5" t="s">
        <v>274</v>
      </c>
      <c r="D355" s="5" t="str">
        <f t="shared" si="102"/>
        <v>Vancouver, CAN/MF</v>
      </c>
      <c r="E355" s="6">
        <v>38543</v>
      </c>
      <c r="F355" s="6">
        <v>38718</v>
      </c>
      <c r="G355" s="33">
        <f t="shared" si="103"/>
        <v>3871838543</v>
      </c>
      <c r="H355" s="5">
        <v>256</v>
      </c>
      <c r="I355" s="10" t="s">
        <v>203</v>
      </c>
      <c r="J355" s="7">
        <f t="shared" si="96"/>
        <v>13</v>
      </c>
      <c r="K355" s="7" t="str">
        <f t="shared" si="97"/>
        <v>Sr</v>
      </c>
      <c r="L355" s="10" t="str">
        <f t="shared" si="104"/>
        <v>SENIOR</v>
      </c>
      <c r="M355" s="5" t="str">
        <f t="shared" si="98"/>
        <v>27th</v>
      </c>
      <c r="N355" s="5">
        <v>27</v>
      </c>
      <c r="O355" s="5">
        <f t="shared" si="94"/>
        <v>241.452</v>
      </c>
      <c r="P355" s="5">
        <v>0.706</v>
      </c>
      <c r="Q355" s="5"/>
    </row>
    <row r="356" spans="1:17" ht="12.75">
      <c r="A356" s="13" t="s">
        <v>324</v>
      </c>
      <c r="B356" s="12" t="s">
        <v>12</v>
      </c>
      <c r="C356" s="5" t="s">
        <v>274</v>
      </c>
      <c r="D356" s="5" t="str">
        <f t="shared" si="102"/>
        <v>Vancouver, CAN/MF</v>
      </c>
      <c r="E356" s="6">
        <v>38543</v>
      </c>
      <c r="F356" s="6">
        <v>38718</v>
      </c>
      <c r="G356" s="33">
        <f t="shared" si="103"/>
        <v>3871838543</v>
      </c>
      <c r="H356" s="5">
        <v>256</v>
      </c>
      <c r="I356" s="10" t="s">
        <v>203</v>
      </c>
      <c r="J356" s="7">
        <f t="shared" si="96"/>
        <v>13</v>
      </c>
      <c r="K356" s="7" t="str">
        <f t="shared" si="97"/>
        <v>Sr</v>
      </c>
      <c r="L356" s="10" t="str">
        <f t="shared" si="104"/>
        <v>SENIOR</v>
      </c>
      <c r="M356" s="5" t="str">
        <f t="shared" si="98"/>
        <v>20th</v>
      </c>
      <c r="N356" s="5">
        <v>20</v>
      </c>
      <c r="O356" s="5">
        <f t="shared" si="94"/>
        <v>283.812</v>
      </c>
      <c r="P356" s="5">
        <v>0.706</v>
      </c>
      <c r="Q356" s="5"/>
    </row>
    <row r="357" spans="1:17" ht="12.75">
      <c r="A357" s="13" t="s">
        <v>269</v>
      </c>
      <c r="B357" s="12" t="s">
        <v>12</v>
      </c>
      <c r="C357" s="5" t="s">
        <v>274</v>
      </c>
      <c r="D357" s="5" t="str">
        <f t="shared" si="102"/>
        <v>Vancouver, CAN/MF</v>
      </c>
      <c r="E357" s="6">
        <v>38543</v>
      </c>
      <c r="F357" s="6">
        <v>38718</v>
      </c>
      <c r="G357" s="33">
        <f t="shared" si="103"/>
        <v>3871838543</v>
      </c>
      <c r="H357" s="5">
        <v>256</v>
      </c>
      <c r="I357" s="10" t="s">
        <v>203</v>
      </c>
      <c r="J357" s="7">
        <f t="shared" si="96"/>
        <v>13</v>
      </c>
      <c r="K357" s="7" t="str">
        <f t="shared" si="97"/>
        <v>Sr</v>
      </c>
      <c r="L357" s="10" t="str">
        <f t="shared" si="104"/>
        <v>SENIOR</v>
      </c>
      <c r="M357" s="5" t="str">
        <f t="shared" si="98"/>
        <v>21st</v>
      </c>
      <c r="N357" s="5">
        <v>21</v>
      </c>
      <c r="O357" s="5">
        <f t="shared" si="94"/>
        <v>279.57599999999996</v>
      </c>
      <c r="P357" s="5">
        <v>0.706</v>
      </c>
      <c r="Q357" s="5"/>
    </row>
    <row r="358" spans="1:17" ht="12.75">
      <c r="A358" s="13" t="s">
        <v>205</v>
      </c>
      <c r="B358" s="12" t="s">
        <v>74</v>
      </c>
      <c r="C358" s="5" t="s">
        <v>274</v>
      </c>
      <c r="D358" s="5" t="str">
        <f aca="true" t="shared" si="105" ref="D358:D364">C358&amp;"/"&amp;B358</f>
        <v>Vancouver, CAN/WS</v>
      </c>
      <c r="E358" s="6">
        <v>38543</v>
      </c>
      <c r="F358" s="6">
        <v>38718</v>
      </c>
      <c r="G358" s="33">
        <f aca="true" t="shared" si="106" ref="G358:G364">F358*100000+E358</f>
        <v>3871838543</v>
      </c>
      <c r="H358" s="5">
        <v>2594</v>
      </c>
      <c r="I358" s="10" t="s">
        <v>203</v>
      </c>
      <c r="J358" s="7">
        <f t="shared" si="96"/>
        <v>13</v>
      </c>
      <c r="K358" s="7" t="str">
        <f t="shared" si="97"/>
        <v>Sr</v>
      </c>
      <c r="L358" s="10" t="str">
        <f aca="true" t="shared" si="107" ref="L358:L364">IF(OR(I358="M",I358="N1"),"SENIOR",IF(OR(I358="L",I358="L1"),"JUNIOR",IF(I358="J","CDT-WLDS",IF(OR(I358="K1",I358="I"),"CADET",I358))))</f>
        <v>SENIOR</v>
      </c>
      <c r="M358" s="5" t="str">
        <f t="shared" si="98"/>
        <v>13th</v>
      </c>
      <c r="N358" s="5">
        <v>13</v>
      </c>
      <c r="O358" s="5">
        <f t="shared" si="94"/>
        <v>549.402</v>
      </c>
      <c r="P358" s="5">
        <v>0.889</v>
      </c>
      <c r="Q358" s="5"/>
    </row>
    <row r="359" spans="1:17" ht="12.75">
      <c r="A359" s="13" t="s">
        <v>377</v>
      </c>
      <c r="B359" s="12" t="s">
        <v>74</v>
      </c>
      <c r="C359" s="5" t="s">
        <v>274</v>
      </c>
      <c r="D359" s="5" t="str">
        <f t="shared" si="105"/>
        <v>Vancouver, CAN/WS</v>
      </c>
      <c r="E359" s="6">
        <v>38543</v>
      </c>
      <c r="F359" s="6">
        <v>38718</v>
      </c>
      <c r="G359" s="33">
        <f t="shared" si="106"/>
        <v>3871838543</v>
      </c>
      <c r="H359" s="5">
        <v>2594</v>
      </c>
      <c r="I359" s="10" t="s">
        <v>203</v>
      </c>
      <c r="J359" s="7">
        <f t="shared" si="96"/>
        <v>13</v>
      </c>
      <c r="K359" s="7" t="str">
        <f t="shared" si="97"/>
        <v>Sr</v>
      </c>
      <c r="L359" s="10" t="str">
        <f t="shared" si="107"/>
        <v>SENIOR</v>
      </c>
      <c r="M359" s="5" t="str">
        <f t="shared" si="98"/>
        <v>16th</v>
      </c>
      <c r="N359" s="5">
        <v>16</v>
      </c>
      <c r="O359" s="5">
        <f t="shared" si="94"/>
        <v>533.4</v>
      </c>
      <c r="P359" s="5">
        <v>0.889</v>
      </c>
      <c r="Q359" s="5"/>
    </row>
    <row r="360" spans="1:17" ht="12.75">
      <c r="A360" s="13" t="s">
        <v>261</v>
      </c>
      <c r="B360" s="12" t="s">
        <v>74</v>
      </c>
      <c r="C360" s="5" t="s">
        <v>274</v>
      </c>
      <c r="D360" s="5" t="str">
        <f t="shared" si="105"/>
        <v>Vancouver, CAN/WS</v>
      </c>
      <c r="E360" s="6">
        <v>38543</v>
      </c>
      <c r="F360" s="6">
        <v>38718</v>
      </c>
      <c r="G360" s="33">
        <f t="shared" si="106"/>
        <v>3871838543</v>
      </c>
      <c r="H360" s="5">
        <v>2594</v>
      </c>
      <c r="I360" s="10" t="s">
        <v>203</v>
      </c>
      <c r="J360" s="7">
        <f t="shared" si="96"/>
        <v>13</v>
      </c>
      <c r="K360" s="7" t="str">
        <f t="shared" si="97"/>
        <v>Sr</v>
      </c>
      <c r="L360" s="10" t="str">
        <f t="shared" si="107"/>
        <v>SENIOR</v>
      </c>
      <c r="M360" s="5" t="str">
        <f t="shared" si="98"/>
        <v>15th</v>
      </c>
      <c r="N360" s="5">
        <v>15</v>
      </c>
      <c r="O360" s="5">
        <f t="shared" si="94"/>
        <v>538.734</v>
      </c>
      <c r="P360" s="5">
        <v>0.889</v>
      </c>
      <c r="Q360" s="5"/>
    </row>
    <row r="361" spans="1:17" ht="12.75">
      <c r="A361" s="13" t="s">
        <v>139</v>
      </c>
      <c r="B361" s="12" t="s">
        <v>74</v>
      </c>
      <c r="C361" s="5" t="s">
        <v>274</v>
      </c>
      <c r="D361" s="5" t="str">
        <f t="shared" si="105"/>
        <v>Vancouver, CAN/WS</v>
      </c>
      <c r="E361" s="6">
        <v>38543</v>
      </c>
      <c r="F361" s="6">
        <v>38718</v>
      </c>
      <c r="G361" s="33">
        <f t="shared" si="106"/>
        <v>3871838543</v>
      </c>
      <c r="H361" s="5">
        <v>2594</v>
      </c>
      <c r="I361" s="10" t="s">
        <v>203</v>
      </c>
      <c r="J361" s="7">
        <f t="shared" si="96"/>
        <v>13</v>
      </c>
      <c r="K361" s="7" t="str">
        <f t="shared" si="97"/>
        <v>Sr</v>
      </c>
      <c r="L361" s="10" t="str">
        <f t="shared" si="107"/>
        <v>SENIOR</v>
      </c>
      <c r="M361" s="5" t="str">
        <f t="shared" si="98"/>
        <v>10th</v>
      </c>
      <c r="N361" s="5">
        <v>10</v>
      </c>
      <c r="O361" s="5">
        <f t="shared" si="94"/>
        <v>565.404</v>
      </c>
      <c r="P361" s="5">
        <v>0.889</v>
      </c>
      <c r="Q361" s="5"/>
    </row>
    <row r="362" spans="1:17" ht="12.75">
      <c r="A362" s="13" t="s">
        <v>86</v>
      </c>
      <c r="B362" s="12" t="s">
        <v>74</v>
      </c>
      <c r="C362" s="5" t="s">
        <v>274</v>
      </c>
      <c r="D362" s="5" t="str">
        <f t="shared" si="105"/>
        <v>Vancouver, CAN/WS</v>
      </c>
      <c r="E362" s="6">
        <v>38543</v>
      </c>
      <c r="F362" s="6">
        <v>38718</v>
      </c>
      <c r="G362" s="33">
        <f t="shared" si="106"/>
        <v>3871838543</v>
      </c>
      <c r="H362" s="5">
        <v>2594</v>
      </c>
      <c r="I362" s="10" t="s">
        <v>203</v>
      </c>
      <c r="J362" s="7">
        <f t="shared" si="96"/>
        <v>13</v>
      </c>
      <c r="K362" s="7" t="str">
        <f t="shared" si="97"/>
        <v>Sr</v>
      </c>
      <c r="L362" s="10" t="str">
        <f t="shared" si="107"/>
        <v>SENIOR</v>
      </c>
      <c r="M362" s="5" t="str">
        <f t="shared" si="98"/>
        <v>2nd</v>
      </c>
      <c r="N362" s="5">
        <v>2</v>
      </c>
      <c r="O362" s="5">
        <f t="shared" si="94"/>
        <v>981.456</v>
      </c>
      <c r="P362" s="5">
        <v>0.889</v>
      </c>
      <c r="Q362" s="5"/>
    </row>
    <row r="363" spans="1:17" ht="12.75">
      <c r="A363" s="13" t="s">
        <v>161</v>
      </c>
      <c r="B363" s="12" t="s">
        <v>74</v>
      </c>
      <c r="C363" s="5" t="s">
        <v>274</v>
      </c>
      <c r="D363" s="5" t="str">
        <f t="shared" si="105"/>
        <v>Vancouver, CAN/WS</v>
      </c>
      <c r="E363" s="6">
        <v>38543</v>
      </c>
      <c r="F363" s="6">
        <v>38718</v>
      </c>
      <c r="G363" s="33">
        <f t="shared" si="106"/>
        <v>3871838543</v>
      </c>
      <c r="H363" s="5">
        <v>2594</v>
      </c>
      <c r="I363" s="10" t="s">
        <v>203</v>
      </c>
      <c r="J363" s="7">
        <f t="shared" si="96"/>
        <v>13</v>
      </c>
      <c r="K363" s="7" t="str">
        <f t="shared" si="97"/>
        <v>Sr</v>
      </c>
      <c r="L363" s="10" t="str">
        <f t="shared" si="107"/>
        <v>SENIOR</v>
      </c>
      <c r="M363" s="5" t="str">
        <f t="shared" si="98"/>
        <v>7th</v>
      </c>
      <c r="N363" s="5">
        <v>7</v>
      </c>
      <c r="O363" s="5">
        <f t="shared" si="94"/>
        <v>736.092</v>
      </c>
      <c r="P363" s="5">
        <v>0.889</v>
      </c>
      <c r="Q363" s="5"/>
    </row>
    <row r="364" spans="1:17" ht="12.75">
      <c r="A364" s="13" t="s">
        <v>239</v>
      </c>
      <c r="B364" s="12" t="s">
        <v>74</v>
      </c>
      <c r="C364" s="5" t="s">
        <v>274</v>
      </c>
      <c r="D364" s="5" t="str">
        <f t="shared" si="105"/>
        <v>Vancouver, CAN/WS</v>
      </c>
      <c r="E364" s="6">
        <v>38543</v>
      </c>
      <c r="F364" s="6">
        <v>38718</v>
      </c>
      <c r="G364" s="33">
        <f t="shared" si="106"/>
        <v>3871838543</v>
      </c>
      <c r="H364" s="5">
        <v>2594</v>
      </c>
      <c r="I364" s="10" t="s">
        <v>203</v>
      </c>
      <c r="J364" s="7">
        <f t="shared" si="96"/>
        <v>13</v>
      </c>
      <c r="K364" s="7" t="str">
        <f t="shared" si="97"/>
        <v>Sr</v>
      </c>
      <c r="L364" s="10" t="str">
        <f t="shared" si="107"/>
        <v>SENIOR</v>
      </c>
      <c r="M364" s="5" t="str">
        <f t="shared" si="98"/>
        <v>8th</v>
      </c>
      <c r="N364" s="5">
        <v>8</v>
      </c>
      <c r="O364" s="5">
        <f t="shared" si="94"/>
        <v>730.758</v>
      </c>
      <c r="P364" s="5">
        <v>0.889</v>
      </c>
      <c r="Q364" s="5"/>
    </row>
    <row r="365" spans="1:17" ht="12.75">
      <c r="A365" s="13" t="s">
        <v>84</v>
      </c>
      <c r="B365" s="12" t="s">
        <v>74</v>
      </c>
      <c r="C365" s="5" t="s">
        <v>274</v>
      </c>
      <c r="D365" s="5" t="str">
        <f>C365&amp;"/"&amp;B365</f>
        <v>Vancouver, CAN/WS</v>
      </c>
      <c r="E365" s="6">
        <v>38543</v>
      </c>
      <c r="F365" s="6">
        <v>38718</v>
      </c>
      <c r="G365" s="33">
        <f>F365*100000+E365</f>
        <v>3871838543</v>
      </c>
      <c r="H365" s="5">
        <v>2594</v>
      </c>
      <c r="I365" s="10" t="s">
        <v>203</v>
      </c>
      <c r="J365" s="7">
        <f t="shared" si="96"/>
        <v>13</v>
      </c>
      <c r="K365" s="7" t="str">
        <f t="shared" si="97"/>
        <v>Sr</v>
      </c>
      <c r="L365" s="10" t="str">
        <f>IF(OR(I365="M",I365="N1"),"SENIOR",IF(OR(I365="L",I365="L1"),"JUNIOR",IF(I365="J","CDT-WLDS",IF(OR(I365="K1",I365="I"),"CADET",I365))))</f>
        <v>SENIOR</v>
      </c>
      <c r="M365" s="5" t="str">
        <f t="shared" si="98"/>
        <v>1st</v>
      </c>
      <c r="N365" s="5">
        <v>1</v>
      </c>
      <c r="O365" s="5">
        <f t="shared" si="94"/>
        <v>1066.8</v>
      </c>
      <c r="P365" s="5">
        <v>0.889</v>
      </c>
      <c r="Q365" s="5"/>
    </row>
  </sheetData>
  <printOptions horizontalCentered="1"/>
  <pageMargins left="0.5" right="0.5" top="1.5" bottom="0.75" header="0.5" footer="0.5"/>
  <pageSetup fitToHeight="10" fitToWidth="1" horizontalDpi="300" verticalDpi="300" orientation="portrait" scale="79" r:id="rId3"/>
  <headerFooter alignWithMargins="0">
    <oddHeader>&amp;C&amp;"Times New Roman,Bold"&amp;16 2000-2001 USFA Point Standings
&amp;A</oddHeader>
    <oddFooter>&amp;CPage &amp;P of &amp;N&amp;RPrinted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"/>
  <sheetViews>
    <sheetView workbookViewId="0" topLeftCell="A1">
      <pane ySplit="2" topLeftCell="BM421" activePane="bottomLeft" state="frozen"/>
      <selection pane="topLeft" activeCell="A4" sqref="A4"/>
      <selection pane="bottomLeft" activeCell="K449" sqref="K449"/>
    </sheetView>
  </sheetViews>
  <sheetFormatPr defaultColWidth="9.140625" defaultRowHeight="12.75"/>
  <cols>
    <col min="1" max="1" width="6.28125" style="27" bestFit="1" customWidth="1"/>
    <col min="2" max="2" width="23.00390625" style="0" bestFit="1" customWidth="1"/>
    <col min="3" max="3" width="10.140625" style="15" customWidth="1"/>
    <col min="4" max="4" width="7.28125" style="0" bestFit="1" customWidth="1"/>
    <col min="5" max="5" width="4.00390625" style="0" bestFit="1" customWidth="1"/>
    <col min="6" max="8" width="5.00390625" style="0" bestFit="1" customWidth="1"/>
    <col min="9" max="9" width="5.00390625" style="0" customWidth="1"/>
    <col min="10" max="10" width="6.00390625" style="0" bestFit="1" customWidth="1"/>
    <col min="11" max="12" width="8.7109375" style="0" customWidth="1"/>
    <col min="13" max="13" width="7.28125" style="0" bestFit="1" customWidth="1"/>
  </cols>
  <sheetData>
    <row r="1" spans="1:13" s="16" customFormat="1" ht="15.75">
      <c r="A1" s="25"/>
      <c r="C1" s="17"/>
      <c r="D1" s="38" t="s">
        <v>26</v>
      </c>
      <c r="E1" s="39"/>
      <c r="F1" s="39"/>
      <c r="G1" s="39"/>
      <c r="H1" s="39"/>
      <c r="I1" s="39"/>
      <c r="J1" s="39"/>
      <c r="K1" s="38" t="s">
        <v>27</v>
      </c>
      <c r="L1" s="39"/>
      <c r="M1" s="28" t="s">
        <v>58</v>
      </c>
    </row>
    <row r="2" spans="1:13" s="16" customFormat="1" ht="16.5" thickBot="1">
      <c r="A2" s="26" t="s">
        <v>62</v>
      </c>
      <c r="B2" s="18" t="s">
        <v>28</v>
      </c>
      <c r="C2" s="19" t="s">
        <v>29</v>
      </c>
      <c r="D2" s="31" t="s">
        <v>30</v>
      </c>
      <c r="E2" s="32" t="s">
        <v>31</v>
      </c>
      <c r="F2" s="32" t="s">
        <v>32</v>
      </c>
      <c r="G2" s="32" t="s">
        <v>33</v>
      </c>
      <c r="H2" s="32" t="s">
        <v>34</v>
      </c>
      <c r="I2" s="32" t="s">
        <v>36</v>
      </c>
      <c r="J2" s="32" t="s">
        <v>35</v>
      </c>
      <c r="K2" s="21" t="s">
        <v>60</v>
      </c>
      <c r="L2" s="20" t="s">
        <v>61</v>
      </c>
      <c r="M2" s="29" t="s">
        <v>59</v>
      </c>
    </row>
    <row r="3" spans="1:13" ht="12.75" customHeight="1" hidden="1">
      <c r="A3" s="27" t="s">
        <v>12</v>
      </c>
      <c r="B3" t="s">
        <v>37</v>
      </c>
      <c r="C3" s="15">
        <v>35750</v>
      </c>
      <c r="D3" s="22">
        <v>104</v>
      </c>
      <c r="E3" s="14">
        <v>0</v>
      </c>
      <c r="F3" s="14">
        <v>0</v>
      </c>
      <c r="G3" s="14">
        <v>0</v>
      </c>
      <c r="H3" s="14">
        <v>0</v>
      </c>
      <c r="I3" s="14">
        <v>1</v>
      </c>
      <c r="J3" s="14">
        <v>3</v>
      </c>
      <c r="K3" s="23">
        <f aca="true" t="shared" si="0" ref="K3:K34">(D3/10+7*E3+6*F3+5*G3+4*H3+3*J3+2*I3)/100</f>
        <v>0.214</v>
      </c>
      <c r="L3" s="24">
        <f>MIN(K3,2)</f>
        <v>0.214</v>
      </c>
      <c r="M3" s="30" t="str">
        <f aca="true" t="shared" si="1" ref="M3:M34">IF(ROUNDUP(D3*0.4,0)&lt;=2,2,IF(ROUNDUP(D3*0.4,0)&lt;=4,4,IF(ROUNDUP(D3*0.4,0)&lt;=8,8,IF(ROUNDUP(D3*0.4,0)&lt;=12,12,IF(ROUNDUP(D3*0.4,0)&lt;=16,16,IF(ROUNDUP(D3*0.4,0)&lt;=24,24,32))))))&amp;"/"&amp;MIN(32,MAX(2,2^ROUNDUP(LOG(ROUNDUP(D3*0.4,0),2),0)))</f>
        <v>32/32</v>
      </c>
    </row>
    <row r="4" spans="1:13" ht="12.75" customHeight="1" hidden="1">
      <c r="A4" s="27" t="s">
        <v>15</v>
      </c>
      <c r="B4" t="s">
        <v>40</v>
      </c>
      <c r="C4" s="15">
        <v>35750</v>
      </c>
      <c r="D4" s="22">
        <v>65</v>
      </c>
      <c r="E4" s="14">
        <v>3</v>
      </c>
      <c r="F4" s="14">
        <v>0</v>
      </c>
      <c r="G4" s="14">
        <v>1</v>
      </c>
      <c r="H4" s="14">
        <v>2</v>
      </c>
      <c r="I4" s="14">
        <v>0</v>
      </c>
      <c r="J4" s="14">
        <v>2</v>
      </c>
      <c r="K4" s="23">
        <f t="shared" si="0"/>
        <v>0.465</v>
      </c>
      <c r="L4" s="24">
        <f aca="true" t="shared" si="2" ref="L4:L172">MIN(K4,2)</f>
        <v>0.465</v>
      </c>
      <c r="M4" s="30" t="str">
        <f t="shared" si="1"/>
        <v>32/32</v>
      </c>
    </row>
    <row r="5" spans="1:13" ht="12.75" customHeight="1" hidden="1">
      <c r="A5" s="27" t="s">
        <v>16</v>
      </c>
      <c r="B5" t="s">
        <v>38</v>
      </c>
      <c r="C5" s="15">
        <v>35751</v>
      </c>
      <c r="D5" s="22">
        <v>79</v>
      </c>
      <c r="E5" s="14">
        <v>1</v>
      </c>
      <c r="F5" s="14">
        <v>3</v>
      </c>
      <c r="G5" s="14">
        <v>2</v>
      </c>
      <c r="H5" s="14">
        <v>7</v>
      </c>
      <c r="I5" s="14">
        <v>0</v>
      </c>
      <c r="J5" s="14">
        <v>3</v>
      </c>
      <c r="K5" s="23">
        <f t="shared" si="0"/>
        <v>0.799</v>
      </c>
      <c r="L5" s="24">
        <f>MIN(K5,2)</f>
        <v>0.799</v>
      </c>
      <c r="M5" s="30" t="str">
        <f t="shared" si="1"/>
        <v>32/32</v>
      </c>
    </row>
    <row r="6" spans="1:13" ht="12.75" customHeight="1" hidden="1">
      <c r="A6" s="27" t="s">
        <v>16</v>
      </c>
      <c r="B6" t="s">
        <v>39</v>
      </c>
      <c r="C6" s="15">
        <v>35757</v>
      </c>
      <c r="D6" s="22">
        <v>22</v>
      </c>
      <c r="E6" s="14">
        <v>0</v>
      </c>
      <c r="F6" s="14">
        <v>1</v>
      </c>
      <c r="G6" s="14">
        <v>0</v>
      </c>
      <c r="H6" s="14">
        <v>0</v>
      </c>
      <c r="I6" s="14">
        <v>0</v>
      </c>
      <c r="J6" s="14">
        <v>2</v>
      </c>
      <c r="K6" s="23">
        <f t="shared" si="0"/>
        <v>0.142</v>
      </c>
      <c r="L6" s="24">
        <f>MIN(K6,2)</f>
        <v>0.142</v>
      </c>
      <c r="M6" s="30" t="str">
        <f t="shared" si="1"/>
        <v>12/16</v>
      </c>
    </row>
    <row r="7" spans="1:13" ht="12.75" customHeight="1" hidden="1">
      <c r="A7" s="27" t="s">
        <v>15</v>
      </c>
      <c r="B7" t="s">
        <v>39</v>
      </c>
      <c r="C7" s="15">
        <v>35757</v>
      </c>
      <c r="D7" s="22">
        <v>29</v>
      </c>
      <c r="E7" s="14">
        <v>1</v>
      </c>
      <c r="F7" s="14">
        <v>2</v>
      </c>
      <c r="G7" s="14">
        <v>2</v>
      </c>
      <c r="H7" s="14">
        <v>5</v>
      </c>
      <c r="I7" s="14">
        <v>0</v>
      </c>
      <c r="J7" s="14">
        <v>2</v>
      </c>
      <c r="K7" s="23">
        <f t="shared" si="0"/>
        <v>0.579</v>
      </c>
      <c r="L7" s="24">
        <f t="shared" si="2"/>
        <v>0.579</v>
      </c>
      <c r="M7" s="30" t="str">
        <f t="shared" si="1"/>
        <v>12/16</v>
      </c>
    </row>
    <row r="8" spans="1:13" ht="12.75" customHeight="1" hidden="1">
      <c r="A8" s="27" t="s">
        <v>14</v>
      </c>
      <c r="B8" t="s">
        <v>13</v>
      </c>
      <c r="C8" s="15">
        <v>35764</v>
      </c>
      <c r="D8" s="22">
        <v>77</v>
      </c>
      <c r="E8" s="14">
        <v>3</v>
      </c>
      <c r="F8" s="14">
        <v>6</v>
      </c>
      <c r="G8" s="14">
        <v>8</v>
      </c>
      <c r="H8" s="14">
        <v>12</v>
      </c>
      <c r="I8" s="14">
        <v>6</v>
      </c>
      <c r="J8" s="14">
        <v>7</v>
      </c>
      <c r="K8" s="23">
        <f t="shared" si="0"/>
        <v>1.857</v>
      </c>
      <c r="L8" s="24">
        <f t="shared" si="2"/>
        <v>1.857</v>
      </c>
      <c r="M8" s="30" t="str">
        <f t="shared" si="1"/>
        <v>32/32</v>
      </c>
    </row>
    <row r="9" spans="1:13" ht="12.75" customHeight="1" hidden="1">
      <c r="A9" s="27" t="s">
        <v>16</v>
      </c>
      <c r="B9" t="s">
        <v>42</v>
      </c>
      <c r="C9" s="15">
        <v>35806</v>
      </c>
      <c r="D9" s="22">
        <v>220</v>
      </c>
      <c r="E9" s="14">
        <v>2</v>
      </c>
      <c r="F9" s="14">
        <v>1</v>
      </c>
      <c r="G9" s="14">
        <v>3</v>
      </c>
      <c r="H9" s="14">
        <v>4</v>
      </c>
      <c r="I9" s="14">
        <v>1</v>
      </c>
      <c r="J9" s="14">
        <v>3</v>
      </c>
      <c r="K9" s="23">
        <f t="shared" si="0"/>
        <v>0.84</v>
      </c>
      <c r="L9" s="24">
        <f t="shared" si="2"/>
        <v>0.84</v>
      </c>
      <c r="M9" s="30" t="str">
        <f t="shared" si="1"/>
        <v>32/32</v>
      </c>
    </row>
    <row r="10" spans="1:13" ht="12.75" customHeight="1" hidden="1">
      <c r="A10" s="27" t="s">
        <v>15</v>
      </c>
      <c r="B10" t="s">
        <v>18</v>
      </c>
      <c r="C10" s="15">
        <v>35806</v>
      </c>
      <c r="D10" s="22">
        <v>81</v>
      </c>
      <c r="E10" s="14">
        <v>4</v>
      </c>
      <c r="F10" s="14">
        <v>4</v>
      </c>
      <c r="G10" s="14">
        <v>8</v>
      </c>
      <c r="H10" s="14">
        <v>8</v>
      </c>
      <c r="I10" s="14">
        <v>1</v>
      </c>
      <c r="J10" s="14">
        <v>8</v>
      </c>
      <c r="K10" s="23">
        <f t="shared" si="0"/>
        <v>1.581</v>
      </c>
      <c r="L10" s="24">
        <f t="shared" si="2"/>
        <v>1.581</v>
      </c>
      <c r="M10" s="30" t="str">
        <f t="shared" si="1"/>
        <v>32/32</v>
      </c>
    </row>
    <row r="11" spans="1:13" ht="12.75" customHeight="1" hidden="1">
      <c r="A11" s="27" t="s">
        <v>14</v>
      </c>
      <c r="B11" t="s">
        <v>18</v>
      </c>
      <c r="C11" s="15">
        <v>35806</v>
      </c>
      <c r="D11" s="22">
        <v>38</v>
      </c>
      <c r="E11" s="14">
        <v>5</v>
      </c>
      <c r="F11" s="14">
        <v>3</v>
      </c>
      <c r="G11" s="14">
        <v>3</v>
      </c>
      <c r="H11" s="14">
        <v>1</v>
      </c>
      <c r="I11" s="14">
        <v>2</v>
      </c>
      <c r="J11" s="14">
        <v>7</v>
      </c>
      <c r="K11" s="23">
        <f t="shared" si="0"/>
        <v>1.008</v>
      </c>
      <c r="L11" s="24">
        <f t="shared" si="2"/>
        <v>1.008</v>
      </c>
      <c r="M11" s="30" t="str">
        <f t="shared" si="1"/>
        <v>16/16</v>
      </c>
    </row>
    <row r="12" spans="1:13" ht="12.75" customHeight="1" hidden="1">
      <c r="A12" s="27" t="s">
        <v>12</v>
      </c>
      <c r="B12" t="s">
        <v>20</v>
      </c>
      <c r="C12" s="15">
        <v>35814</v>
      </c>
      <c r="D12" s="22">
        <v>26</v>
      </c>
      <c r="E12" s="14">
        <v>0</v>
      </c>
      <c r="F12" s="14">
        <v>3</v>
      </c>
      <c r="G12" s="14">
        <v>2</v>
      </c>
      <c r="H12" s="14">
        <v>4</v>
      </c>
      <c r="I12" s="14">
        <v>0</v>
      </c>
      <c r="J12" s="14">
        <v>5</v>
      </c>
      <c r="K12" s="23">
        <f t="shared" si="0"/>
        <v>0.616</v>
      </c>
      <c r="L12" s="24">
        <f t="shared" si="2"/>
        <v>0.616</v>
      </c>
      <c r="M12" s="30" t="str">
        <f t="shared" si="1"/>
        <v>12/16</v>
      </c>
    </row>
    <row r="13" spans="1:13" ht="12.75" customHeight="1" hidden="1">
      <c r="A13" s="27" t="s">
        <v>16</v>
      </c>
      <c r="B13" t="s">
        <v>22</v>
      </c>
      <c r="C13" s="15">
        <v>35819</v>
      </c>
      <c r="D13" s="22">
        <v>124</v>
      </c>
      <c r="E13" s="14">
        <v>7</v>
      </c>
      <c r="F13" s="14">
        <v>5</v>
      </c>
      <c r="G13" s="14">
        <v>11</v>
      </c>
      <c r="H13" s="14">
        <v>7</v>
      </c>
      <c r="I13" s="14">
        <v>0</v>
      </c>
      <c r="J13" s="14">
        <v>15</v>
      </c>
      <c r="K13" s="23">
        <f t="shared" si="0"/>
        <v>2.194</v>
      </c>
      <c r="L13" s="24">
        <f t="shared" si="2"/>
        <v>2</v>
      </c>
      <c r="M13" s="30" t="str">
        <f t="shared" si="1"/>
        <v>32/32</v>
      </c>
    </row>
    <row r="14" spans="1:13" ht="12.75" customHeight="1" hidden="1">
      <c r="A14" s="27" t="s">
        <v>11</v>
      </c>
      <c r="B14" t="s">
        <v>21</v>
      </c>
      <c r="C14" s="15">
        <v>35820</v>
      </c>
      <c r="D14" s="22">
        <v>100</v>
      </c>
      <c r="E14" s="14">
        <v>5</v>
      </c>
      <c r="F14" s="14">
        <v>6</v>
      </c>
      <c r="G14" s="14">
        <v>9</v>
      </c>
      <c r="H14" s="14">
        <v>16</v>
      </c>
      <c r="I14" s="14">
        <v>4</v>
      </c>
      <c r="J14" s="14">
        <v>7</v>
      </c>
      <c r="K14" s="23">
        <f t="shared" si="0"/>
        <v>2.19</v>
      </c>
      <c r="L14" s="24">
        <f t="shared" si="2"/>
        <v>2</v>
      </c>
      <c r="M14" s="30" t="str">
        <f t="shared" si="1"/>
        <v>32/32</v>
      </c>
    </row>
    <row r="15" spans="1:13" ht="12.75" customHeight="1" hidden="1">
      <c r="A15" s="27" t="s">
        <v>14</v>
      </c>
      <c r="B15" t="s">
        <v>43</v>
      </c>
      <c r="C15" s="15">
        <v>35820</v>
      </c>
      <c r="D15" s="22">
        <v>93</v>
      </c>
      <c r="E15" s="14">
        <v>8</v>
      </c>
      <c r="F15" s="14">
        <v>8</v>
      </c>
      <c r="G15" s="14">
        <v>8</v>
      </c>
      <c r="H15" s="14">
        <v>12</v>
      </c>
      <c r="I15" s="14">
        <v>8</v>
      </c>
      <c r="J15" s="14">
        <v>14</v>
      </c>
      <c r="K15" s="23">
        <f t="shared" si="0"/>
        <v>2.593</v>
      </c>
      <c r="L15" s="24">
        <f t="shared" si="2"/>
        <v>2</v>
      </c>
      <c r="M15" s="30" t="str">
        <f t="shared" si="1"/>
        <v>32/32</v>
      </c>
    </row>
    <row r="16" spans="1:13" ht="12.75" customHeight="1" hidden="1">
      <c r="A16" s="27" t="s">
        <v>12</v>
      </c>
      <c r="B16" t="s">
        <v>44</v>
      </c>
      <c r="C16" s="15">
        <v>35827</v>
      </c>
      <c r="D16" s="22">
        <v>86</v>
      </c>
      <c r="E16" s="14">
        <v>5</v>
      </c>
      <c r="F16" s="14">
        <v>6</v>
      </c>
      <c r="G16" s="14">
        <v>4</v>
      </c>
      <c r="H16" s="14">
        <v>14</v>
      </c>
      <c r="I16" s="14">
        <v>5</v>
      </c>
      <c r="J16" s="14">
        <v>7</v>
      </c>
      <c r="K16" s="23">
        <f t="shared" si="0"/>
        <v>1.8659999999999999</v>
      </c>
      <c r="L16" s="24">
        <f t="shared" si="2"/>
        <v>1.8659999999999999</v>
      </c>
      <c r="M16" s="30" t="str">
        <f t="shared" si="1"/>
        <v>32/32</v>
      </c>
    </row>
    <row r="17" spans="1:13" ht="12.75" customHeight="1" hidden="1">
      <c r="A17" s="27" t="s">
        <v>16</v>
      </c>
      <c r="B17" t="s">
        <v>18</v>
      </c>
      <c r="C17" s="15">
        <v>35834</v>
      </c>
      <c r="D17" s="22">
        <v>64</v>
      </c>
      <c r="E17" s="14">
        <v>8</v>
      </c>
      <c r="F17" s="14">
        <v>5</v>
      </c>
      <c r="G17" s="14">
        <v>0</v>
      </c>
      <c r="H17" s="14">
        <v>12</v>
      </c>
      <c r="I17" s="14">
        <v>0</v>
      </c>
      <c r="J17" s="14">
        <v>6</v>
      </c>
      <c r="K17" s="23">
        <f t="shared" si="0"/>
        <v>1.584</v>
      </c>
      <c r="L17" s="24">
        <f t="shared" si="2"/>
        <v>1.584</v>
      </c>
      <c r="M17" s="30" t="str">
        <f t="shared" si="1"/>
        <v>32/32</v>
      </c>
    </row>
    <row r="18" spans="1:13" ht="12.75" customHeight="1" hidden="1">
      <c r="A18" s="27" t="s">
        <v>12</v>
      </c>
      <c r="B18" t="s">
        <v>45</v>
      </c>
      <c r="C18" s="15">
        <v>35848</v>
      </c>
      <c r="D18" s="22">
        <v>72</v>
      </c>
      <c r="E18" s="14">
        <v>5</v>
      </c>
      <c r="F18" s="14">
        <v>3</v>
      </c>
      <c r="G18" s="14">
        <v>5</v>
      </c>
      <c r="H18" s="14">
        <v>10</v>
      </c>
      <c r="I18" s="14">
        <v>3</v>
      </c>
      <c r="J18" s="14">
        <v>5</v>
      </c>
      <c r="K18" s="23">
        <f t="shared" si="0"/>
        <v>1.462</v>
      </c>
      <c r="L18" s="24">
        <f t="shared" si="2"/>
        <v>1.462</v>
      </c>
      <c r="M18" s="30" t="str">
        <f t="shared" si="1"/>
        <v>32/32</v>
      </c>
    </row>
    <row r="19" spans="1:13" ht="12.75" customHeight="1" hidden="1">
      <c r="A19" s="27" t="s">
        <v>12</v>
      </c>
      <c r="B19" t="s">
        <v>46</v>
      </c>
      <c r="C19" s="15">
        <v>35868</v>
      </c>
      <c r="D19" s="22">
        <v>142</v>
      </c>
      <c r="E19" s="14">
        <v>5</v>
      </c>
      <c r="F19" s="14">
        <v>5</v>
      </c>
      <c r="G19" s="14">
        <v>14</v>
      </c>
      <c r="H19" s="14">
        <v>20</v>
      </c>
      <c r="I19" s="14">
        <v>2</v>
      </c>
      <c r="J19" s="14">
        <v>14</v>
      </c>
      <c r="K19" s="23">
        <f t="shared" si="0"/>
        <v>2.752</v>
      </c>
      <c r="L19" s="24">
        <f t="shared" si="2"/>
        <v>2</v>
      </c>
      <c r="M19" s="30" t="str">
        <f t="shared" si="1"/>
        <v>32/32</v>
      </c>
    </row>
    <row r="20" spans="1:13" ht="12.75" customHeight="1" hidden="1">
      <c r="A20" s="27" t="s">
        <v>15</v>
      </c>
      <c r="B20" t="s">
        <v>48</v>
      </c>
      <c r="C20" s="15">
        <v>35875</v>
      </c>
      <c r="D20" s="22">
        <v>128</v>
      </c>
      <c r="E20" s="14">
        <v>6</v>
      </c>
      <c r="F20" s="14">
        <v>3</v>
      </c>
      <c r="G20" s="14">
        <v>5</v>
      </c>
      <c r="H20" s="14">
        <v>16</v>
      </c>
      <c r="I20" s="14">
        <v>4</v>
      </c>
      <c r="J20" s="14">
        <v>17</v>
      </c>
      <c r="K20" s="23">
        <f t="shared" si="0"/>
        <v>2.208</v>
      </c>
      <c r="L20" s="24">
        <f t="shared" si="2"/>
        <v>2</v>
      </c>
      <c r="M20" s="30" t="str">
        <f t="shared" si="1"/>
        <v>32/32</v>
      </c>
    </row>
    <row r="21" spans="1:13" ht="12.75" customHeight="1" hidden="1">
      <c r="A21" s="27" t="s">
        <v>15</v>
      </c>
      <c r="B21" t="s">
        <v>51</v>
      </c>
      <c r="C21" s="15">
        <v>35904</v>
      </c>
      <c r="D21" s="22">
        <v>109</v>
      </c>
      <c r="E21" s="14">
        <v>7</v>
      </c>
      <c r="F21" s="14">
        <v>6</v>
      </c>
      <c r="G21" s="14">
        <v>11</v>
      </c>
      <c r="H21" s="14">
        <v>20</v>
      </c>
      <c r="I21" s="14">
        <v>1</v>
      </c>
      <c r="J21" s="14">
        <v>12</v>
      </c>
      <c r="K21" s="23">
        <f t="shared" si="0"/>
        <v>2.6889999999999996</v>
      </c>
      <c r="L21" s="24">
        <f t="shared" si="2"/>
        <v>2</v>
      </c>
      <c r="M21" s="30" t="str">
        <f t="shared" si="1"/>
        <v>32/32</v>
      </c>
    </row>
    <row r="22" spans="1:13" ht="12.75" customHeight="1" hidden="1">
      <c r="A22" s="27" t="s">
        <v>14</v>
      </c>
      <c r="B22" t="s">
        <v>50</v>
      </c>
      <c r="C22" s="15">
        <v>35910</v>
      </c>
      <c r="D22" s="22">
        <v>104</v>
      </c>
      <c r="E22" s="14">
        <v>8</v>
      </c>
      <c r="F22" s="14">
        <v>7</v>
      </c>
      <c r="G22" s="14">
        <v>11</v>
      </c>
      <c r="H22" s="14">
        <v>19</v>
      </c>
      <c r="I22" s="14">
        <v>6</v>
      </c>
      <c r="J22" s="14">
        <v>12</v>
      </c>
      <c r="K22" s="23">
        <f t="shared" si="0"/>
        <v>2.8739999999999997</v>
      </c>
      <c r="L22" s="24">
        <f t="shared" si="2"/>
        <v>2</v>
      </c>
      <c r="M22" s="30" t="str">
        <f t="shared" si="1"/>
        <v>32/32</v>
      </c>
    </row>
    <row r="23" spans="1:13" ht="12.75" customHeight="1" hidden="1">
      <c r="A23" s="27" t="s">
        <v>11</v>
      </c>
      <c r="B23" t="s">
        <v>49</v>
      </c>
      <c r="C23" s="15">
        <v>35911</v>
      </c>
      <c r="D23" s="22">
        <v>69</v>
      </c>
      <c r="E23" s="14">
        <v>0</v>
      </c>
      <c r="F23" s="14">
        <v>4</v>
      </c>
      <c r="G23" s="14">
        <v>8</v>
      </c>
      <c r="H23" s="14">
        <v>10</v>
      </c>
      <c r="I23" s="14">
        <v>4</v>
      </c>
      <c r="J23" s="14">
        <v>7</v>
      </c>
      <c r="K23" s="23">
        <f t="shared" si="0"/>
        <v>1.399</v>
      </c>
      <c r="L23" s="24">
        <f t="shared" si="2"/>
        <v>1.399</v>
      </c>
      <c r="M23" s="30" t="str">
        <f t="shared" si="1"/>
        <v>32/32</v>
      </c>
    </row>
    <row r="24" spans="1:13" ht="12.75" customHeight="1" hidden="1">
      <c r="A24" s="27" t="s">
        <v>15</v>
      </c>
      <c r="B24" t="s">
        <v>23</v>
      </c>
      <c r="C24" s="15">
        <v>35911</v>
      </c>
      <c r="D24" s="22">
        <v>89</v>
      </c>
      <c r="E24" s="14">
        <v>2</v>
      </c>
      <c r="F24" s="14">
        <v>2</v>
      </c>
      <c r="G24" s="14">
        <v>2</v>
      </c>
      <c r="H24" s="14">
        <v>7</v>
      </c>
      <c r="I24" s="14">
        <v>1</v>
      </c>
      <c r="J24" s="14">
        <v>8</v>
      </c>
      <c r="K24" s="23">
        <f t="shared" si="0"/>
        <v>0.9890000000000001</v>
      </c>
      <c r="L24" s="24">
        <f t="shared" si="2"/>
        <v>0.9890000000000001</v>
      </c>
      <c r="M24" s="30" t="str">
        <f t="shared" si="1"/>
        <v>32/32</v>
      </c>
    </row>
    <row r="25" spans="1:13" ht="12.75" customHeight="1" hidden="1">
      <c r="A25" s="27" t="s">
        <v>12</v>
      </c>
      <c r="B25" t="s">
        <v>53</v>
      </c>
      <c r="C25" s="15">
        <v>35939</v>
      </c>
      <c r="D25" s="22">
        <v>123</v>
      </c>
      <c r="E25" s="14">
        <v>6</v>
      </c>
      <c r="F25" s="14">
        <v>6</v>
      </c>
      <c r="G25" s="14">
        <v>12</v>
      </c>
      <c r="H25" s="14">
        <v>20</v>
      </c>
      <c r="I25" s="14">
        <v>6</v>
      </c>
      <c r="J25" s="14">
        <v>12</v>
      </c>
      <c r="K25" s="23">
        <f t="shared" si="0"/>
        <v>2.783</v>
      </c>
      <c r="L25" s="24">
        <f t="shared" si="2"/>
        <v>2</v>
      </c>
      <c r="M25" s="30" t="str">
        <f t="shared" si="1"/>
        <v>32/32</v>
      </c>
    </row>
    <row r="26" spans="1:13" ht="12.75" customHeight="1" hidden="1">
      <c r="A26" s="27" t="s">
        <v>14</v>
      </c>
      <c r="B26" t="s">
        <v>24</v>
      </c>
      <c r="C26" s="15">
        <v>35946</v>
      </c>
      <c r="D26" s="22">
        <v>78</v>
      </c>
      <c r="E26" s="14">
        <v>8</v>
      </c>
      <c r="F26" s="14">
        <v>6</v>
      </c>
      <c r="G26" s="14">
        <v>9</v>
      </c>
      <c r="H26" s="14">
        <v>12</v>
      </c>
      <c r="I26" s="14">
        <v>5</v>
      </c>
      <c r="J26" s="14">
        <v>3</v>
      </c>
      <c r="K26" s="23">
        <f t="shared" si="0"/>
        <v>2.1180000000000003</v>
      </c>
      <c r="L26" s="24">
        <f t="shared" si="2"/>
        <v>2</v>
      </c>
      <c r="M26" s="30" t="str">
        <f t="shared" si="1"/>
        <v>32/32</v>
      </c>
    </row>
    <row r="27" spans="1:13" ht="12.75" customHeight="1" hidden="1">
      <c r="A27" s="27" t="s">
        <v>15</v>
      </c>
      <c r="B27" t="s">
        <v>54</v>
      </c>
      <c r="C27" s="15">
        <v>35953</v>
      </c>
      <c r="D27" s="22">
        <v>71</v>
      </c>
      <c r="E27" s="14">
        <v>2</v>
      </c>
      <c r="F27" s="14">
        <v>2</v>
      </c>
      <c r="G27" s="14">
        <v>8</v>
      </c>
      <c r="H27" s="14">
        <v>9</v>
      </c>
      <c r="I27" s="14">
        <v>3</v>
      </c>
      <c r="J27" s="14">
        <v>12</v>
      </c>
      <c r="K27" s="23">
        <f t="shared" si="0"/>
        <v>1.511</v>
      </c>
      <c r="L27" s="24">
        <f t="shared" si="2"/>
        <v>1.511</v>
      </c>
      <c r="M27" s="30" t="str">
        <f t="shared" si="1"/>
        <v>32/32</v>
      </c>
    </row>
    <row r="28" spans="1:13" ht="12.75" hidden="1">
      <c r="A28" s="27" t="s">
        <v>16</v>
      </c>
      <c r="B28" t="s">
        <v>70</v>
      </c>
      <c r="C28" s="15">
        <v>36065</v>
      </c>
      <c r="D28" s="22">
        <v>267</v>
      </c>
      <c r="E28" s="14">
        <v>0</v>
      </c>
      <c r="F28" s="14">
        <v>0</v>
      </c>
      <c r="G28" s="14">
        <v>0</v>
      </c>
      <c r="H28" s="14">
        <v>2</v>
      </c>
      <c r="I28" s="14">
        <v>4</v>
      </c>
      <c r="J28" s="14">
        <v>2</v>
      </c>
      <c r="K28" s="23">
        <f t="shared" si="0"/>
        <v>0.48700000000000004</v>
      </c>
      <c r="L28" s="24">
        <f t="shared" si="2"/>
        <v>0.48700000000000004</v>
      </c>
      <c r="M28" s="30" t="str">
        <f t="shared" si="1"/>
        <v>32/32</v>
      </c>
    </row>
    <row r="29" spans="1:13" ht="12.75" hidden="1">
      <c r="A29" s="27" t="s">
        <v>12</v>
      </c>
      <c r="B29" t="s">
        <v>25</v>
      </c>
      <c r="C29" s="15">
        <v>36075</v>
      </c>
      <c r="D29" s="22">
        <v>128</v>
      </c>
      <c r="E29" s="14">
        <v>8</v>
      </c>
      <c r="F29" s="14">
        <v>8</v>
      </c>
      <c r="G29" s="14">
        <v>12</v>
      </c>
      <c r="H29" s="14">
        <v>13</v>
      </c>
      <c r="I29" s="14">
        <v>3</v>
      </c>
      <c r="J29" s="14">
        <v>13</v>
      </c>
      <c r="K29" s="23">
        <f t="shared" si="0"/>
        <v>2.738</v>
      </c>
      <c r="L29" s="24">
        <f t="shared" si="2"/>
        <v>2</v>
      </c>
      <c r="M29" s="30" t="str">
        <f t="shared" si="1"/>
        <v>32/32</v>
      </c>
    </row>
    <row r="30" spans="1:13" ht="12.75" hidden="1">
      <c r="A30" s="27" t="s">
        <v>11</v>
      </c>
      <c r="B30" t="s">
        <v>25</v>
      </c>
      <c r="C30" s="15">
        <v>36076</v>
      </c>
      <c r="D30" s="22">
        <v>97</v>
      </c>
      <c r="E30" s="14">
        <v>8</v>
      </c>
      <c r="F30" s="14">
        <v>7</v>
      </c>
      <c r="G30" s="14">
        <v>11</v>
      </c>
      <c r="H30" s="14">
        <v>11</v>
      </c>
      <c r="I30" s="14">
        <v>4</v>
      </c>
      <c r="J30" s="14">
        <v>8</v>
      </c>
      <c r="K30" s="23">
        <f t="shared" si="0"/>
        <v>2.387</v>
      </c>
      <c r="L30" s="24">
        <f t="shared" si="2"/>
        <v>2</v>
      </c>
      <c r="M30" s="30" t="str">
        <f t="shared" si="1"/>
        <v>32/32</v>
      </c>
    </row>
    <row r="31" spans="1:13" ht="12.75" hidden="1">
      <c r="A31" s="27" t="s">
        <v>14</v>
      </c>
      <c r="B31" t="s">
        <v>25</v>
      </c>
      <c r="C31" s="15">
        <v>36076</v>
      </c>
      <c r="D31" s="22">
        <v>88</v>
      </c>
      <c r="E31" s="14">
        <v>8</v>
      </c>
      <c r="F31" s="14">
        <v>8</v>
      </c>
      <c r="G31" s="14">
        <v>11</v>
      </c>
      <c r="H31" s="14">
        <v>14</v>
      </c>
      <c r="I31" s="14">
        <v>4</v>
      </c>
      <c r="J31" s="14">
        <v>11</v>
      </c>
      <c r="K31" s="23">
        <f t="shared" si="0"/>
        <v>2.648</v>
      </c>
      <c r="L31" s="24">
        <f t="shared" si="2"/>
        <v>2</v>
      </c>
      <c r="M31" s="30" t="str">
        <f t="shared" si="1"/>
        <v>32/32</v>
      </c>
    </row>
    <row r="32" spans="1:13" ht="12.75" hidden="1">
      <c r="A32" s="27" t="s">
        <v>16</v>
      </c>
      <c r="B32" t="s">
        <v>63</v>
      </c>
      <c r="C32" s="15">
        <v>36079</v>
      </c>
      <c r="D32" s="22">
        <v>42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3">
        <f t="shared" si="0"/>
        <v>0.042</v>
      </c>
      <c r="L32" s="24">
        <f>MIN(K32,2)</f>
        <v>0.042</v>
      </c>
      <c r="M32" s="30" t="str">
        <f t="shared" si="1"/>
        <v>24/32</v>
      </c>
    </row>
    <row r="33" spans="1:13" ht="12.75" hidden="1">
      <c r="A33" s="27" t="s">
        <v>16</v>
      </c>
      <c r="B33" t="s">
        <v>38</v>
      </c>
      <c r="C33" s="15">
        <v>36121</v>
      </c>
      <c r="D33" s="22">
        <v>72</v>
      </c>
      <c r="E33" s="14">
        <v>3</v>
      </c>
      <c r="F33" s="14">
        <v>4</v>
      </c>
      <c r="G33" s="14">
        <v>7</v>
      </c>
      <c r="H33" s="14">
        <v>3</v>
      </c>
      <c r="I33" s="14">
        <v>0</v>
      </c>
      <c r="J33" s="14">
        <v>8</v>
      </c>
      <c r="K33" s="23">
        <f t="shared" si="0"/>
        <v>1.232</v>
      </c>
      <c r="L33" s="24">
        <f>MIN(K33,2)</f>
        <v>1.232</v>
      </c>
      <c r="M33" s="30" t="str">
        <f t="shared" si="1"/>
        <v>32/32</v>
      </c>
    </row>
    <row r="34" spans="1:13" ht="12.75" hidden="1">
      <c r="A34" s="27" t="s">
        <v>16</v>
      </c>
      <c r="B34" t="s">
        <v>39</v>
      </c>
      <c r="C34" s="15">
        <v>36135</v>
      </c>
      <c r="D34" s="22">
        <v>57</v>
      </c>
      <c r="E34" s="14">
        <v>5</v>
      </c>
      <c r="F34" s="14">
        <v>3</v>
      </c>
      <c r="G34" s="14">
        <v>4</v>
      </c>
      <c r="H34" s="14">
        <v>4</v>
      </c>
      <c r="I34" s="14">
        <v>0</v>
      </c>
      <c r="J34" s="14">
        <v>6</v>
      </c>
      <c r="K34" s="23">
        <f t="shared" si="0"/>
        <v>1.127</v>
      </c>
      <c r="L34" s="24">
        <f>MIN(K34,2)</f>
        <v>1.127</v>
      </c>
      <c r="M34" s="30" t="str">
        <f t="shared" si="1"/>
        <v>24/32</v>
      </c>
    </row>
    <row r="35" spans="1:13" ht="12.75" hidden="1">
      <c r="A35" s="27" t="s">
        <v>15</v>
      </c>
      <c r="B35" t="s">
        <v>39</v>
      </c>
      <c r="C35" s="15">
        <v>36135</v>
      </c>
      <c r="D35" s="22">
        <v>35</v>
      </c>
      <c r="E35" s="14">
        <v>5</v>
      </c>
      <c r="F35" s="14">
        <v>4</v>
      </c>
      <c r="G35" s="14">
        <v>3</v>
      </c>
      <c r="H35" s="14">
        <v>3</v>
      </c>
      <c r="I35" s="14">
        <v>0</v>
      </c>
      <c r="J35" s="14">
        <v>3</v>
      </c>
      <c r="K35" s="23">
        <f aca="true" t="shared" si="3" ref="K35:K66">(D35/10+7*E35+6*F35+5*G35+4*H35+3*J35+2*I35)/100</f>
        <v>0.985</v>
      </c>
      <c r="L35" s="24">
        <f t="shared" si="2"/>
        <v>0.985</v>
      </c>
      <c r="M35" s="30" t="str">
        <f aca="true" t="shared" si="4" ref="M35:M66">IF(ROUNDUP(D35*0.4,0)&lt;=2,2,IF(ROUNDUP(D35*0.4,0)&lt;=4,4,IF(ROUNDUP(D35*0.4,0)&lt;=8,8,IF(ROUNDUP(D35*0.4,0)&lt;=12,12,IF(ROUNDUP(D35*0.4,0)&lt;=16,16,IF(ROUNDUP(D35*0.4,0)&lt;=24,24,32))))))&amp;"/"&amp;MIN(32,MAX(2,2^ROUNDUP(LOG(ROUNDUP(D35*0.4,0),2),0)))</f>
        <v>16/16</v>
      </c>
    </row>
    <row r="36" spans="1:13" ht="12.75" hidden="1">
      <c r="A36" s="27" t="s">
        <v>16</v>
      </c>
      <c r="B36" t="s">
        <v>77</v>
      </c>
      <c r="C36" s="15">
        <v>36176</v>
      </c>
      <c r="D36" s="22">
        <v>49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23">
        <f t="shared" si="3"/>
        <v>0.049</v>
      </c>
      <c r="L36" s="24">
        <f t="shared" si="2"/>
        <v>0.049</v>
      </c>
      <c r="M36" s="30" t="str">
        <f t="shared" si="4"/>
        <v>24/32</v>
      </c>
    </row>
    <row r="37" spans="1:13" ht="12.75" hidden="1">
      <c r="A37" s="27" t="s">
        <v>14</v>
      </c>
      <c r="B37" t="s">
        <v>72</v>
      </c>
      <c r="C37" s="15">
        <v>36177</v>
      </c>
      <c r="D37" s="22">
        <v>95</v>
      </c>
      <c r="E37" s="14">
        <v>7</v>
      </c>
      <c r="F37" s="14">
        <v>6</v>
      </c>
      <c r="G37" s="14">
        <v>9</v>
      </c>
      <c r="H37" s="14">
        <v>13</v>
      </c>
      <c r="I37" s="14">
        <v>7</v>
      </c>
      <c r="J37" s="14">
        <v>13</v>
      </c>
      <c r="K37" s="23">
        <f t="shared" si="3"/>
        <v>2.445</v>
      </c>
      <c r="L37" s="24">
        <f>MIN(K37,2)</f>
        <v>2</v>
      </c>
      <c r="M37" s="30" t="str">
        <f t="shared" si="4"/>
        <v>32/32</v>
      </c>
    </row>
    <row r="38" spans="1:13" ht="12.75" hidden="1">
      <c r="A38" s="27" t="s">
        <v>11</v>
      </c>
      <c r="B38" t="s">
        <v>73</v>
      </c>
      <c r="C38" s="15">
        <v>36184</v>
      </c>
      <c r="D38" s="22">
        <v>93</v>
      </c>
      <c r="E38" s="14">
        <v>4</v>
      </c>
      <c r="F38" s="14">
        <v>2</v>
      </c>
      <c r="G38" s="14">
        <v>7</v>
      </c>
      <c r="H38" s="14">
        <v>13</v>
      </c>
      <c r="I38" s="14">
        <v>3</v>
      </c>
      <c r="J38" s="14">
        <v>7</v>
      </c>
      <c r="K38" s="23">
        <f t="shared" si="3"/>
        <v>1.633</v>
      </c>
      <c r="L38" s="24">
        <f t="shared" si="2"/>
        <v>1.633</v>
      </c>
      <c r="M38" s="30" t="str">
        <f t="shared" si="4"/>
        <v>32/32</v>
      </c>
    </row>
    <row r="39" spans="1:13" ht="12.75" hidden="1">
      <c r="A39" s="27" t="s">
        <v>12</v>
      </c>
      <c r="B39" t="s">
        <v>44</v>
      </c>
      <c r="C39" s="15">
        <v>36185</v>
      </c>
      <c r="D39" s="22">
        <v>86</v>
      </c>
      <c r="E39" s="14">
        <v>4</v>
      </c>
      <c r="F39" s="14">
        <v>3</v>
      </c>
      <c r="G39" s="14">
        <v>9</v>
      </c>
      <c r="H39" s="14">
        <v>14</v>
      </c>
      <c r="I39" s="14">
        <v>6</v>
      </c>
      <c r="J39" s="14">
        <v>8</v>
      </c>
      <c r="K39" s="23">
        <f t="shared" si="3"/>
        <v>1.916</v>
      </c>
      <c r="L39" s="24">
        <f>MIN(K39,2)</f>
        <v>1.916</v>
      </c>
      <c r="M39" s="30" t="str">
        <f t="shared" si="4"/>
        <v>32/32</v>
      </c>
    </row>
    <row r="40" spans="1:13" ht="12.75" hidden="1">
      <c r="A40" s="27" t="s">
        <v>16</v>
      </c>
      <c r="B40" t="s">
        <v>78</v>
      </c>
      <c r="C40" s="15">
        <v>36198</v>
      </c>
      <c r="D40" s="22">
        <v>114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23">
        <f t="shared" si="3"/>
        <v>0.114</v>
      </c>
      <c r="L40" s="24">
        <f t="shared" si="2"/>
        <v>0.114</v>
      </c>
      <c r="M40" s="30" t="str">
        <f t="shared" si="4"/>
        <v>32/32</v>
      </c>
    </row>
    <row r="41" spans="1:13" ht="12.75" hidden="1">
      <c r="A41" s="27" t="s">
        <v>15</v>
      </c>
      <c r="B41" t="s">
        <v>75</v>
      </c>
      <c r="C41" s="15">
        <v>36198</v>
      </c>
      <c r="D41" s="22">
        <v>104</v>
      </c>
      <c r="E41" s="14">
        <v>3</v>
      </c>
      <c r="F41" s="14">
        <v>4</v>
      </c>
      <c r="G41" s="14">
        <v>7</v>
      </c>
      <c r="H41" s="14">
        <v>13</v>
      </c>
      <c r="I41" s="14">
        <v>5</v>
      </c>
      <c r="J41" s="14">
        <v>15</v>
      </c>
      <c r="K41" s="23">
        <f t="shared" si="3"/>
        <v>1.974</v>
      </c>
      <c r="L41" s="24">
        <f t="shared" si="2"/>
        <v>1.974</v>
      </c>
      <c r="M41" s="30" t="str">
        <f t="shared" si="4"/>
        <v>32/32</v>
      </c>
    </row>
    <row r="42" spans="1:13" ht="12.75" hidden="1">
      <c r="A42" s="27" t="s">
        <v>14</v>
      </c>
      <c r="B42" t="s">
        <v>76</v>
      </c>
      <c r="C42" s="15">
        <v>36204</v>
      </c>
      <c r="D42" s="22">
        <v>64</v>
      </c>
      <c r="E42" s="14">
        <v>7</v>
      </c>
      <c r="F42" s="14">
        <v>8</v>
      </c>
      <c r="G42" s="14">
        <v>9</v>
      </c>
      <c r="H42" s="14">
        <v>13</v>
      </c>
      <c r="I42" s="14">
        <v>9</v>
      </c>
      <c r="J42" s="14">
        <v>12</v>
      </c>
      <c r="K42" s="23">
        <f t="shared" si="3"/>
        <v>2.544</v>
      </c>
      <c r="L42" s="24">
        <f>MIN(K42,2)</f>
        <v>2</v>
      </c>
      <c r="M42" s="30" t="str">
        <f t="shared" si="4"/>
        <v>32/32</v>
      </c>
    </row>
    <row r="43" spans="1:13" ht="12.75" hidden="1">
      <c r="A43" s="27" t="s">
        <v>12</v>
      </c>
      <c r="B43" t="s">
        <v>45</v>
      </c>
      <c r="C43" s="15">
        <v>36212</v>
      </c>
      <c r="D43" s="22">
        <v>93</v>
      </c>
      <c r="E43" s="14">
        <v>6</v>
      </c>
      <c r="F43" s="14">
        <v>4</v>
      </c>
      <c r="G43" s="14">
        <v>9</v>
      </c>
      <c r="H43" s="14">
        <v>14</v>
      </c>
      <c r="I43" s="14">
        <v>2</v>
      </c>
      <c r="J43" s="14">
        <v>7</v>
      </c>
      <c r="K43" s="23">
        <f t="shared" si="3"/>
        <v>2.013</v>
      </c>
      <c r="L43" s="24">
        <f t="shared" si="2"/>
        <v>2</v>
      </c>
      <c r="M43" s="30" t="str">
        <f t="shared" si="4"/>
        <v>32/32</v>
      </c>
    </row>
    <row r="44" spans="1:13" ht="12.75" hidden="1">
      <c r="A44" s="27" t="s">
        <v>12</v>
      </c>
      <c r="B44" t="s">
        <v>80</v>
      </c>
      <c r="C44" s="15">
        <v>36218</v>
      </c>
      <c r="D44" s="22">
        <v>102</v>
      </c>
      <c r="E44" s="14">
        <v>7</v>
      </c>
      <c r="F44" s="14">
        <v>6</v>
      </c>
      <c r="G44" s="14">
        <v>11</v>
      </c>
      <c r="H44" s="14">
        <v>15</v>
      </c>
      <c r="I44" s="14">
        <v>0</v>
      </c>
      <c r="J44" s="14">
        <v>12</v>
      </c>
      <c r="K44" s="23">
        <f t="shared" si="3"/>
        <v>2.4619999999999997</v>
      </c>
      <c r="L44" s="24">
        <f t="shared" si="2"/>
        <v>2</v>
      </c>
      <c r="M44" s="30" t="str">
        <f t="shared" si="4"/>
        <v>32/32</v>
      </c>
    </row>
    <row r="45" spans="1:13" ht="12.75" hidden="1">
      <c r="A45" s="27" t="s">
        <v>11</v>
      </c>
      <c r="B45" t="s">
        <v>81</v>
      </c>
      <c r="C45" s="15">
        <v>36219</v>
      </c>
      <c r="D45" s="22">
        <v>107</v>
      </c>
      <c r="E45" s="14">
        <v>7</v>
      </c>
      <c r="F45" s="14">
        <v>8</v>
      </c>
      <c r="G45" s="14">
        <v>10</v>
      </c>
      <c r="H45" s="14">
        <v>24</v>
      </c>
      <c r="I45" s="14">
        <v>3</v>
      </c>
      <c r="J45" s="14">
        <v>12</v>
      </c>
      <c r="K45" s="23">
        <f t="shared" si="3"/>
        <v>2.957</v>
      </c>
      <c r="L45" s="24">
        <f t="shared" si="2"/>
        <v>2</v>
      </c>
      <c r="M45" s="30" t="str">
        <f t="shared" si="4"/>
        <v>32/32</v>
      </c>
    </row>
    <row r="46" spans="1:13" ht="12.75" hidden="1">
      <c r="A46" s="27" t="s">
        <v>16</v>
      </c>
      <c r="B46" t="s">
        <v>82</v>
      </c>
      <c r="C46" s="15">
        <v>36226</v>
      </c>
      <c r="D46" s="22">
        <v>107</v>
      </c>
      <c r="E46" s="14">
        <v>1</v>
      </c>
      <c r="F46" s="14">
        <v>2</v>
      </c>
      <c r="G46" s="14">
        <v>6</v>
      </c>
      <c r="H46" s="14">
        <v>14</v>
      </c>
      <c r="I46" s="14">
        <v>0</v>
      </c>
      <c r="J46" s="14">
        <v>15</v>
      </c>
      <c r="K46" s="23">
        <f t="shared" si="3"/>
        <v>1.607</v>
      </c>
      <c r="L46" s="24">
        <f t="shared" si="2"/>
        <v>1.607</v>
      </c>
      <c r="M46" s="30" t="str">
        <f t="shared" si="4"/>
        <v>32/32</v>
      </c>
    </row>
    <row r="47" spans="1:13" ht="12.75" hidden="1">
      <c r="A47" s="27" t="s">
        <v>12</v>
      </c>
      <c r="B47" t="s">
        <v>85</v>
      </c>
      <c r="C47" s="15">
        <v>36226</v>
      </c>
      <c r="D47" s="22">
        <v>49</v>
      </c>
      <c r="E47" s="14">
        <v>2</v>
      </c>
      <c r="F47" s="14">
        <v>5</v>
      </c>
      <c r="G47" s="14">
        <v>3</v>
      </c>
      <c r="H47" s="14">
        <v>3</v>
      </c>
      <c r="I47" s="14">
        <v>0</v>
      </c>
      <c r="J47" s="14">
        <v>5</v>
      </c>
      <c r="K47" s="23">
        <f t="shared" si="3"/>
        <v>0.909</v>
      </c>
      <c r="L47" s="24">
        <f t="shared" si="2"/>
        <v>0.909</v>
      </c>
      <c r="M47" s="30" t="str">
        <f t="shared" si="4"/>
        <v>24/32</v>
      </c>
    </row>
    <row r="48" spans="1:13" ht="12.75" hidden="1">
      <c r="A48" s="27" t="s">
        <v>12</v>
      </c>
      <c r="B48" t="s">
        <v>46</v>
      </c>
      <c r="C48" s="15">
        <v>36232</v>
      </c>
      <c r="D48" s="22">
        <v>64</v>
      </c>
      <c r="E48" s="14">
        <v>4</v>
      </c>
      <c r="F48" s="14">
        <v>1</v>
      </c>
      <c r="G48" s="14">
        <v>13</v>
      </c>
      <c r="H48" s="14">
        <v>21</v>
      </c>
      <c r="I48" s="14">
        <v>2</v>
      </c>
      <c r="J48" s="14">
        <v>8</v>
      </c>
      <c r="K48" s="23">
        <f t="shared" si="3"/>
        <v>2.174</v>
      </c>
      <c r="L48" s="24">
        <f t="shared" si="2"/>
        <v>2</v>
      </c>
      <c r="M48" s="30" t="str">
        <f t="shared" si="4"/>
        <v>32/32</v>
      </c>
    </row>
    <row r="49" spans="1:13" ht="12.75" hidden="1">
      <c r="A49" s="27" t="s">
        <v>11</v>
      </c>
      <c r="B49" t="s">
        <v>83</v>
      </c>
      <c r="C49" s="15">
        <v>36240</v>
      </c>
      <c r="D49" s="22">
        <v>123</v>
      </c>
      <c r="E49" s="14">
        <v>8</v>
      </c>
      <c r="F49" s="14">
        <v>7</v>
      </c>
      <c r="G49" s="14">
        <v>13</v>
      </c>
      <c r="H49" s="14">
        <v>15</v>
      </c>
      <c r="I49" s="14">
        <v>4</v>
      </c>
      <c r="J49" s="14">
        <v>13</v>
      </c>
      <c r="K49" s="23">
        <f t="shared" si="3"/>
        <v>2.823</v>
      </c>
      <c r="L49" s="24">
        <f t="shared" si="2"/>
        <v>2</v>
      </c>
      <c r="M49" s="30" t="str">
        <f t="shared" si="4"/>
        <v>32/32</v>
      </c>
    </row>
    <row r="50" spans="1:13" ht="12.75" hidden="1">
      <c r="A50" s="27" t="s">
        <v>16</v>
      </c>
      <c r="B50" t="s">
        <v>22</v>
      </c>
      <c r="C50" s="15">
        <v>36246</v>
      </c>
      <c r="D50" s="22">
        <v>102</v>
      </c>
      <c r="E50" s="14">
        <v>1</v>
      </c>
      <c r="F50" s="14">
        <v>3</v>
      </c>
      <c r="G50" s="14">
        <v>6</v>
      </c>
      <c r="H50" s="14">
        <v>8</v>
      </c>
      <c r="I50" s="14">
        <v>0</v>
      </c>
      <c r="J50" s="14">
        <v>6</v>
      </c>
      <c r="K50" s="23">
        <f t="shared" si="3"/>
        <v>1.1520000000000001</v>
      </c>
      <c r="L50" s="24">
        <f t="shared" si="2"/>
        <v>1.1520000000000001</v>
      </c>
      <c r="M50" s="30" t="str">
        <f t="shared" si="4"/>
        <v>32/32</v>
      </c>
    </row>
    <row r="51" spans="1:13" ht="12.75" hidden="1">
      <c r="A51" s="27" t="s">
        <v>12</v>
      </c>
      <c r="B51" t="s">
        <v>72</v>
      </c>
      <c r="C51" s="15">
        <v>36246</v>
      </c>
      <c r="D51" s="22">
        <v>121</v>
      </c>
      <c r="E51" s="14">
        <v>4</v>
      </c>
      <c r="F51" s="14">
        <v>1</v>
      </c>
      <c r="G51" s="14">
        <v>12</v>
      </c>
      <c r="H51" s="14">
        <v>24</v>
      </c>
      <c r="I51" s="14">
        <v>3</v>
      </c>
      <c r="J51" s="14">
        <v>15</v>
      </c>
      <c r="K51" s="23">
        <f t="shared" si="3"/>
        <v>2.531</v>
      </c>
      <c r="L51" s="24">
        <f>MIN(K51,2)</f>
        <v>2</v>
      </c>
      <c r="M51" s="30" t="str">
        <f t="shared" si="4"/>
        <v>32/32</v>
      </c>
    </row>
    <row r="52" spans="1:13" ht="12.75" hidden="1">
      <c r="A52" s="27" t="s">
        <v>11</v>
      </c>
      <c r="B52" t="s">
        <v>87</v>
      </c>
      <c r="C52" s="15">
        <v>36260</v>
      </c>
      <c r="D52" s="22">
        <v>101</v>
      </c>
      <c r="E52" s="14">
        <v>6</v>
      </c>
      <c r="F52" s="14">
        <v>6</v>
      </c>
      <c r="G52" s="14">
        <v>11</v>
      </c>
      <c r="H52" s="14">
        <v>22</v>
      </c>
      <c r="I52" s="14">
        <v>6</v>
      </c>
      <c r="J52" s="14">
        <v>20</v>
      </c>
      <c r="K52" s="23">
        <f t="shared" si="3"/>
        <v>3.031</v>
      </c>
      <c r="L52" s="24">
        <f t="shared" si="2"/>
        <v>2</v>
      </c>
      <c r="M52" s="30" t="str">
        <f t="shared" si="4"/>
        <v>32/32</v>
      </c>
    </row>
    <row r="53" spans="1:13" ht="12.75" hidden="1">
      <c r="A53" s="27" t="s">
        <v>15</v>
      </c>
      <c r="B53" t="s">
        <v>23</v>
      </c>
      <c r="C53" s="15">
        <v>36275</v>
      </c>
      <c r="D53" s="22">
        <v>104</v>
      </c>
      <c r="E53" s="14">
        <v>1</v>
      </c>
      <c r="F53" s="14">
        <v>3</v>
      </c>
      <c r="G53" s="14">
        <v>8</v>
      </c>
      <c r="H53" s="14">
        <v>7</v>
      </c>
      <c r="I53" s="14">
        <v>0</v>
      </c>
      <c r="J53" s="14">
        <v>8</v>
      </c>
      <c r="K53" s="23">
        <f t="shared" si="3"/>
        <v>1.274</v>
      </c>
      <c r="L53" s="24">
        <f t="shared" si="2"/>
        <v>1.274</v>
      </c>
      <c r="M53" s="30" t="str">
        <f t="shared" si="4"/>
        <v>32/32</v>
      </c>
    </row>
    <row r="54" spans="1:13" ht="12.75" hidden="1">
      <c r="A54" s="27" t="s">
        <v>16</v>
      </c>
      <c r="B54" t="s">
        <v>89</v>
      </c>
      <c r="C54" s="15">
        <v>36276</v>
      </c>
      <c r="D54" s="22">
        <v>74</v>
      </c>
      <c r="E54" s="14">
        <v>0</v>
      </c>
      <c r="F54" s="14">
        <v>1</v>
      </c>
      <c r="G54" s="14">
        <v>2</v>
      </c>
      <c r="H54" s="14">
        <v>2</v>
      </c>
      <c r="I54" s="14">
        <v>0</v>
      </c>
      <c r="J54" s="14">
        <v>1</v>
      </c>
      <c r="K54" s="23">
        <f t="shared" si="3"/>
        <v>0.344</v>
      </c>
      <c r="L54" s="24">
        <f t="shared" si="2"/>
        <v>0.344</v>
      </c>
      <c r="M54" s="30" t="str">
        <f t="shared" si="4"/>
        <v>32/32</v>
      </c>
    </row>
    <row r="55" spans="1:13" ht="12.75" hidden="1">
      <c r="A55" s="27" t="s">
        <v>12</v>
      </c>
      <c r="B55" t="s">
        <v>88</v>
      </c>
      <c r="C55" s="15">
        <v>36288</v>
      </c>
      <c r="D55" s="22">
        <v>170</v>
      </c>
      <c r="E55" s="14">
        <v>8</v>
      </c>
      <c r="F55" s="14">
        <v>8</v>
      </c>
      <c r="G55" s="14">
        <v>16</v>
      </c>
      <c r="H55" s="14">
        <v>0</v>
      </c>
      <c r="I55" s="14">
        <v>2</v>
      </c>
      <c r="J55" s="14">
        <v>0</v>
      </c>
      <c r="K55" s="23">
        <f t="shared" si="3"/>
        <v>2.05</v>
      </c>
      <c r="L55" s="24">
        <f t="shared" si="2"/>
        <v>2</v>
      </c>
      <c r="M55" s="30" t="str">
        <f t="shared" si="4"/>
        <v>32/32</v>
      </c>
    </row>
    <row r="56" spans="1:13" ht="12.75" hidden="1">
      <c r="A56" s="27" t="s">
        <v>14</v>
      </c>
      <c r="B56" t="s">
        <v>88</v>
      </c>
      <c r="C56" s="15">
        <v>36288</v>
      </c>
      <c r="D56" s="22">
        <v>128</v>
      </c>
      <c r="E56" s="14">
        <v>8</v>
      </c>
      <c r="F56" s="14">
        <v>8</v>
      </c>
      <c r="G56" s="14">
        <v>16</v>
      </c>
      <c r="H56" s="14">
        <v>21</v>
      </c>
      <c r="I56" s="14">
        <v>7</v>
      </c>
      <c r="J56" s="14">
        <v>22</v>
      </c>
      <c r="K56" s="23">
        <f t="shared" si="3"/>
        <v>3.608</v>
      </c>
      <c r="L56" s="24">
        <f t="shared" si="2"/>
        <v>2</v>
      </c>
      <c r="M56" s="30" t="str">
        <f t="shared" si="4"/>
        <v>32/32</v>
      </c>
    </row>
    <row r="57" spans="1:13" ht="12.75" hidden="1">
      <c r="A57" s="27" t="s">
        <v>16</v>
      </c>
      <c r="B57" t="s">
        <v>92</v>
      </c>
      <c r="C57" s="15">
        <v>36289</v>
      </c>
      <c r="D57" s="22">
        <v>82</v>
      </c>
      <c r="E57" s="14">
        <v>2</v>
      </c>
      <c r="F57" s="14">
        <v>4</v>
      </c>
      <c r="G57" s="14">
        <v>8</v>
      </c>
      <c r="H57" s="14">
        <v>11</v>
      </c>
      <c r="I57" s="14">
        <v>0</v>
      </c>
      <c r="J57" s="14">
        <v>14</v>
      </c>
      <c r="K57" s="23">
        <f t="shared" si="3"/>
        <v>1.722</v>
      </c>
      <c r="L57" s="24">
        <f t="shared" si="2"/>
        <v>1.722</v>
      </c>
      <c r="M57" s="30" t="str">
        <f t="shared" si="4"/>
        <v>32/32</v>
      </c>
    </row>
    <row r="58" spans="1:13" ht="12.75" hidden="1">
      <c r="A58" s="27" t="s">
        <v>11</v>
      </c>
      <c r="B58" t="s">
        <v>68</v>
      </c>
      <c r="C58" s="15">
        <v>36289</v>
      </c>
      <c r="D58" s="22">
        <v>99</v>
      </c>
      <c r="E58" s="14">
        <v>6</v>
      </c>
      <c r="F58" s="14">
        <v>5</v>
      </c>
      <c r="G58" s="14">
        <v>15</v>
      </c>
      <c r="H58" s="14">
        <v>18</v>
      </c>
      <c r="I58" s="14">
        <v>4</v>
      </c>
      <c r="J58" s="14">
        <v>16</v>
      </c>
      <c r="K58" s="23">
        <f t="shared" si="3"/>
        <v>2.8489999999999998</v>
      </c>
      <c r="L58" s="24">
        <f t="shared" si="2"/>
        <v>2</v>
      </c>
      <c r="M58" s="30" t="str">
        <f t="shared" si="4"/>
        <v>32/32</v>
      </c>
    </row>
    <row r="59" spans="1:13" ht="12.75" hidden="1">
      <c r="A59" s="27" t="s">
        <v>16</v>
      </c>
      <c r="B59" t="s">
        <v>93</v>
      </c>
      <c r="C59" s="15">
        <v>36296</v>
      </c>
      <c r="D59" s="22">
        <v>156</v>
      </c>
      <c r="E59" s="14">
        <v>7</v>
      </c>
      <c r="F59" s="14">
        <v>7</v>
      </c>
      <c r="G59" s="14">
        <v>14</v>
      </c>
      <c r="H59" s="14">
        <v>24</v>
      </c>
      <c r="I59" s="14">
        <v>6</v>
      </c>
      <c r="J59" s="14">
        <v>23</v>
      </c>
      <c r="K59" s="23">
        <f t="shared" si="3"/>
        <v>3.536</v>
      </c>
      <c r="L59" s="24">
        <f t="shared" si="2"/>
        <v>2</v>
      </c>
      <c r="M59" s="30" t="str">
        <f t="shared" si="4"/>
        <v>32/32</v>
      </c>
    </row>
    <row r="60" spans="1:13" ht="12.75" hidden="1">
      <c r="A60" s="27" t="s">
        <v>15</v>
      </c>
      <c r="B60" t="s">
        <v>93</v>
      </c>
      <c r="C60" s="15">
        <v>36302</v>
      </c>
      <c r="D60" s="22">
        <v>107</v>
      </c>
      <c r="E60" s="14">
        <v>4</v>
      </c>
      <c r="F60" s="14">
        <v>5</v>
      </c>
      <c r="G60" s="14">
        <v>9</v>
      </c>
      <c r="H60" s="14">
        <v>16</v>
      </c>
      <c r="I60" s="14">
        <v>2</v>
      </c>
      <c r="J60" s="14">
        <v>13</v>
      </c>
      <c r="K60" s="23">
        <f t="shared" si="3"/>
        <v>2.207</v>
      </c>
      <c r="L60" s="24">
        <f t="shared" si="2"/>
        <v>2</v>
      </c>
      <c r="M60" s="30" t="str">
        <f t="shared" si="4"/>
        <v>32/32</v>
      </c>
    </row>
    <row r="61" spans="1:13" ht="12.75" hidden="1">
      <c r="A61" s="27" t="s">
        <v>16</v>
      </c>
      <c r="B61" t="s">
        <v>95</v>
      </c>
      <c r="C61" s="15">
        <v>36303</v>
      </c>
      <c r="D61" s="22">
        <v>155</v>
      </c>
      <c r="E61" s="14">
        <v>6</v>
      </c>
      <c r="F61" s="14">
        <v>3</v>
      </c>
      <c r="G61" s="14">
        <v>9</v>
      </c>
      <c r="H61" s="14">
        <v>19</v>
      </c>
      <c r="I61" s="14">
        <v>7</v>
      </c>
      <c r="J61" s="14">
        <v>23</v>
      </c>
      <c r="K61" s="23">
        <f t="shared" si="3"/>
        <v>2.795</v>
      </c>
      <c r="L61" s="24">
        <f t="shared" si="2"/>
        <v>2</v>
      </c>
      <c r="M61" s="30" t="str">
        <f t="shared" si="4"/>
        <v>32/32</v>
      </c>
    </row>
    <row r="62" spans="1:13" ht="12.75" hidden="1">
      <c r="A62" s="27" t="s">
        <v>14</v>
      </c>
      <c r="B62" t="s">
        <v>92</v>
      </c>
      <c r="C62" s="15">
        <v>36303</v>
      </c>
      <c r="D62" s="22">
        <v>45</v>
      </c>
      <c r="E62" s="14">
        <v>1</v>
      </c>
      <c r="F62" s="14">
        <v>4</v>
      </c>
      <c r="G62" s="14">
        <v>7</v>
      </c>
      <c r="H62" s="14">
        <v>6</v>
      </c>
      <c r="I62" s="14">
        <v>3</v>
      </c>
      <c r="J62" s="14">
        <v>8</v>
      </c>
      <c r="K62" s="23">
        <f t="shared" si="3"/>
        <v>1.245</v>
      </c>
      <c r="L62" s="24">
        <f t="shared" si="2"/>
        <v>1.245</v>
      </c>
      <c r="M62" s="30" t="str">
        <f t="shared" si="4"/>
        <v>24/32</v>
      </c>
    </row>
    <row r="63" spans="1:13" ht="12.75" hidden="1">
      <c r="A63" s="27" t="s">
        <v>12</v>
      </c>
      <c r="B63" t="s">
        <v>96</v>
      </c>
      <c r="C63" s="15">
        <v>36303</v>
      </c>
      <c r="D63" s="22">
        <v>64</v>
      </c>
      <c r="E63" s="14">
        <v>7</v>
      </c>
      <c r="F63" s="14">
        <v>8</v>
      </c>
      <c r="G63" s="14">
        <v>11</v>
      </c>
      <c r="H63" s="14">
        <v>13</v>
      </c>
      <c r="I63" s="14">
        <v>3</v>
      </c>
      <c r="J63" s="14">
        <v>8</v>
      </c>
      <c r="K63" s="23">
        <f t="shared" si="3"/>
        <v>2.404</v>
      </c>
      <c r="L63" s="24">
        <f t="shared" si="2"/>
        <v>2</v>
      </c>
      <c r="M63" s="30" t="str">
        <f t="shared" si="4"/>
        <v>32/32</v>
      </c>
    </row>
    <row r="64" spans="1:13" ht="12.75" hidden="1">
      <c r="A64" s="27" t="s">
        <v>11</v>
      </c>
      <c r="B64" t="s">
        <v>90</v>
      </c>
      <c r="C64" s="15">
        <v>36309</v>
      </c>
      <c r="D64" s="22">
        <v>121</v>
      </c>
      <c r="E64" s="14">
        <v>8</v>
      </c>
      <c r="F64" s="14">
        <v>7</v>
      </c>
      <c r="G64" s="14">
        <v>16</v>
      </c>
      <c r="H64" s="14">
        <v>24</v>
      </c>
      <c r="I64" s="14">
        <v>10</v>
      </c>
      <c r="J64" s="14">
        <v>15</v>
      </c>
      <c r="K64" s="23">
        <f t="shared" si="3"/>
        <v>3.511</v>
      </c>
      <c r="L64" s="24">
        <f t="shared" si="2"/>
        <v>2</v>
      </c>
      <c r="M64" s="30" t="str">
        <f t="shared" si="4"/>
        <v>32/32</v>
      </c>
    </row>
    <row r="65" spans="1:13" ht="12.75" hidden="1">
      <c r="A65" s="27" t="s">
        <v>14</v>
      </c>
      <c r="B65" t="s">
        <v>24</v>
      </c>
      <c r="C65" s="15">
        <v>36316</v>
      </c>
      <c r="D65" s="22">
        <v>92</v>
      </c>
      <c r="E65" s="14">
        <v>8</v>
      </c>
      <c r="F65" s="14">
        <v>6</v>
      </c>
      <c r="G65" s="14">
        <v>14</v>
      </c>
      <c r="H65" s="14">
        <v>12</v>
      </c>
      <c r="I65" s="14">
        <v>5</v>
      </c>
      <c r="J65" s="14">
        <v>12</v>
      </c>
      <c r="K65" s="23">
        <f t="shared" si="3"/>
        <v>2.6519999999999997</v>
      </c>
      <c r="L65" s="24">
        <f t="shared" si="2"/>
        <v>2</v>
      </c>
      <c r="M65" s="30" t="str">
        <f t="shared" si="4"/>
        <v>32/32</v>
      </c>
    </row>
    <row r="66" spans="1:13" ht="12.75" hidden="1">
      <c r="A66" s="27" t="s">
        <v>74</v>
      </c>
      <c r="B66" t="s">
        <v>69</v>
      </c>
      <c r="C66" s="15">
        <v>36317</v>
      </c>
      <c r="D66" s="22">
        <v>61</v>
      </c>
      <c r="E66" s="14">
        <v>7</v>
      </c>
      <c r="F66" s="14">
        <v>6</v>
      </c>
      <c r="G66" s="14">
        <v>8</v>
      </c>
      <c r="H66" s="14">
        <v>11</v>
      </c>
      <c r="I66" s="14">
        <v>8</v>
      </c>
      <c r="J66" s="14">
        <v>0</v>
      </c>
      <c r="K66" s="23">
        <f t="shared" si="3"/>
        <v>1.911</v>
      </c>
      <c r="L66" s="24">
        <f t="shared" si="2"/>
        <v>1.911</v>
      </c>
      <c r="M66" s="30" t="str">
        <f t="shared" si="4"/>
        <v>32/32</v>
      </c>
    </row>
    <row r="67" spans="1:13" ht="12.75" hidden="1">
      <c r="A67" s="27" t="s">
        <v>14</v>
      </c>
      <c r="B67" t="s">
        <v>97</v>
      </c>
      <c r="C67" s="15">
        <v>36323</v>
      </c>
      <c r="D67" s="22">
        <v>82</v>
      </c>
      <c r="E67" s="14">
        <v>7</v>
      </c>
      <c r="F67" s="14">
        <v>5</v>
      </c>
      <c r="G67" s="14">
        <v>13</v>
      </c>
      <c r="H67" s="14">
        <v>16</v>
      </c>
      <c r="I67" s="14">
        <v>3</v>
      </c>
      <c r="J67" s="14">
        <v>11</v>
      </c>
      <c r="K67" s="23">
        <f aca="true" t="shared" si="5" ref="K67:K98">(D67/10+7*E67+6*F67+5*G67+4*H67+3*J67+2*I67)/100</f>
        <v>2.552</v>
      </c>
      <c r="L67" s="24">
        <f t="shared" si="2"/>
        <v>2</v>
      </c>
      <c r="M67" s="30" t="str">
        <f aca="true" t="shared" si="6" ref="M67:M98">IF(ROUNDUP(D67*0.4,0)&lt;=2,2,IF(ROUNDUP(D67*0.4,0)&lt;=4,4,IF(ROUNDUP(D67*0.4,0)&lt;=8,8,IF(ROUNDUP(D67*0.4,0)&lt;=12,12,IF(ROUNDUP(D67*0.4,0)&lt;=16,16,IF(ROUNDUP(D67*0.4,0)&lt;=24,24,32))))))&amp;"/"&amp;MIN(32,MAX(2,2^ROUNDUP(LOG(ROUNDUP(D67*0.4,0),2),0)))</f>
        <v>32/32</v>
      </c>
    </row>
    <row r="68" spans="1:13" ht="12.75" hidden="1">
      <c r="A68" s="27" t="s">
        <v>11</v>
      </c>
      <c r="B68" t="s">
        <v>97</v>
      </c>
      <c r="C68" s="15">
        <v>36323</v>
      </c>
      <c r="D68" s="22">
        <v>94</v>
      </c>
      <c r="E68" s="14">
        <v>4</v>
      </c>
      <c r="F68" s="14">
        <v>6</v>
      </c>
      <c r="G68" s="14">
        <v>11</v>
      </c>
      <c r="H68" s="14">
        <v>18</v>
      </c>
      <c r="I68" s="14">
        <v>5</v>
      </c>
      <c r="J68" s="14">
        <v>14</v>
      </c>
      <c r="K68" s="23">
        <f t="shared" si="5"/>
        <v>2.524</v>
      </c>
      <c r="L68" s="24">
        <f t="shared" si="2"/>
        <v>2</v>
      </c>
      <c r="M68" s="30" t="str">
        <f t="shared" si="6"/>
        <v>32/32</v>
      </c>
    </row>
    <row r="69" spans="1:13" ht="12.75" hidden="1">
      <c r="A69" s="27" t="s">
        <v>12</v>
      </c>
      <c r="B69" t="s">
        <v>20</v>
      </c>
      <c r="C69" s="15">
        <v>36323</v>
      </c>
      <c r="D69" s="22">
        <v>66</v>
      </c>
      <c r="E69" s="14">
        <v>2</v>
      </c>
      <c r="F69" s="14">
        <v>4</v>
      </c>
      <c r="G69" s="14">
        <v>8</v>
      </c>
      <c r="H69" s="14">
        <v>12</v>
      </c>
      <c r="I69" s="14">
        <v>2</v>
      </c>
      <c r="J69" s="14">
        <v>5</v>
      </c>
      <c r="K69" s="23">
        <f t="shared" si="5"/>
        <v>1.516</v>
      </c>
      <c r="L69" s="24">
        <f t="shared" si="2"/>
        <v>1.516</v>
      </c>
      <c r="M69" s="30" t="str">
        <f t="shared" si="6"/>
        <v>32/32</v>
      </c>
    </row>
    <row r="70" spans="1:13" ht="12.75" hidden="1">
      <c r="A70" s="27" t="s">
        <v>16</v>
      </c>
      <c r="B70" t="s">
        <v>98</v>
      </c>
      <c r="C70" s="15">
        <v>36329</v>
      </c>
      <c r="D70" s="22">
        <v>76</v>
      </c>
      <c r="E70" s="14">
        <v>4</v>
      </c>
      <c r="F70" s="14">
        <v>4</v>
      </c>
      <c r="G70" s="14">
        <v>14</v>
      </c>
      <c r="H70" s="14">
        <v>22</v>
      </c>
      <c r="I70" s="14">
        <v>0</v>
      </c>
      <c r="J70" s="14">
        <v>13</v>
      </c>
      <c r="K70" s="23">
        <f t="shared" si="5"/>
        <v>2.5660000000000003</v>
      </c>
      <c r="L70" s="24">
        <f t="shared" si="2"/>
        <v>2</v>
      </c>
      <c r="M70" s="30" t="str">
        <f t="shared" si="6"/>
        <v>32/32</v>
      </c>
    </row>
    <row r="71" spans="1:13" ht="12.75" hidden="1">
      <c r="A71" s="27" t="s">
        <v>74</v>
      </c>
      <c r="B71" t="s">
        <v>98</v>
      </c>
      <c r="C71" s="15">
        <v>36330</v>
      </c>
      <c r="D71" s="22">
        <v>27</v>
      </c>
      <c r="E71" s="14">
        <v>3</v>
      </c>
      <c r="F71" s="14">
        <v>3</v>
      </c>
      <c r="G71" s="14">
        <v>5</v>
      </c>
      <c r="H71" s="14">
        <v>2</v>
      </c>
      <c r="I71" s="14">
        <v>1</v>
      </c>
      <c r="J71" s="14">
        <v>0</v>
      </c>
      <c r="K71" s="23">
        <f t="shared" si="5"/>
        <v>0.767</v>
      </c>
      <c r="L71" s="24">
        <f t="shared" si="2"/>
        <v>0.767</v>
      </c>
      <c r="M71" s="30" t="str">
        <f t="shared" si="6"/>
        <v>12/16</v>
      </c>
    </row>
    <row r="72" spans="1:13" ht="12.75" hidden="1">
      <c r="A72" s="27" t="s">
        <v>11</v>
      </c>
      <c r="B72" t="s">
        <v>98</v>
      </c>
      <c r="C72" s="15">
        <v>36331</v>
      </c>
      <c r="D72" s="22">
        <v>81</v>
      </c>
      <c r="E72" s="14">
        <v>7</v>
      </c>
      <c r="F72" s="14">
        <v>6</v>
      </c>
      <c r="G72" s="14">
        <v>19</v>
      </c>
      <c r="H72" s="14">
        <v>11</v>
      </c>
      <c r="I72" s="14">
        <v>5</v>
      </c>
      <c r="J72" s="14">
        <v>16</v>
      </c>
      <c r="K72" s="23">
        <f t="shared" si="5"/>
        <v>2.9010000000000002</v>
      </c>
      <c r="L72" s="24">
        <f t="shared" si="2"/>
        <v>2</v>
      </c>
      <c r="M72" s="30" t="str">
        <f t="shared" si="6"/>
        <v>32/32</v>
      </c>
    </row>
    <row r="73" spans="1:13" ht="12.75" hidden="1">
      <c r="A73" s="27" t="s">
        <v>15</v>
      </c>
      <c r="B73" t="s">
        <v>98</v>
      </c>
      <c r="C73" s="15">
        <v>36331</v>
      </c>
      <c r="D73" s="22">
        <v>79</v>
      </c>
      <c r="E73" s="14">
        <v>5</v>
      </c>
      <c r="F73" s="14">
        <v>6</v>
      </c>
      <c r="G73" s="14">
        <v>18</v>
      </c>
      <c r="H73" s="14">
        <v>12</v>
      </c>
      <c r="I73" s="14">
        <v>3</v>
      </c>
      <c r="J73" s="14">
        <v>21</v>
      </c>
      <c r="K73" s="23">
        <f t="shared" si="5"/>
        <v>2.859</v>
      </c>
      <c r="L73" s="24">
        <f t="shared" si="2"/>
        <v>2</v>
      </c>
      <c r="M73" s="30" t="str">
        <f t="shared" si="6"/>
        <v>32/32</v>
      </c>
    </row>
    <row r="74" spans="1:13" ht="12.75" hidden="1">
      <c r="A74" s="27" t="s">
        <v>14</v>
      </c>
      <c r="B74" t="s">
        <v>98</v>
      </c>
      <c r="C74" s="15">
        <v>36331</v>
      </c>
      <c r="D74" s="22">
        <v>49</v>
      </c>
      <c r="E74" s="14">
        <v>3</v>
      </c>
      <c r="F74" s="14">
        <v>2</v>
      </c>
      <c r="G74" s="14">
        <v>8</v>
      </c>
      <c r="H74" s="14">
        <v>7</v>
      </c>
      <c r="I74" s="14">
        <v>2</v>
      </c>
      <c r="J74" s="14">
        <v>6</v>
      </c>
      <c r="K74" s="23">
        <f t="shared" si="5"/>
        <v>1.2790000000000001</v>
      </c>
      <c r="L74" s="24">
        <f t="shared" si="2"/>
        <v>1.2790000000000001</v>
      </c>
      <c r="M74" s="30" t="str">
        <f t="shared" si="6"/>
        <v>24/32</v>
      </c>
    </row>
    <row r="75" spans="1:13" ht="12.75" hidden="1">
      <c r="A75" s="27" t="s">
        <v>12</v>
      </c>
      <c r="B75" t="s">
        <v>99</v>
      </c>
      <c r="C75" s="15">
        <v>36401</v>
      </c>
      <c r="D75" s="22">
        <v>98</v>
      </c>
      <c r="E75" s="14">
        <v>3</v>
      </c>
      <c r="F75" s="14">
        <v>2</v>
      </c>
      <c r="G75" s="14">
        <v>6</v>
      </c>
      <c r="H75" s="14">
        <v>19</v>
      </c>
      <c r="I75" s="14">
        <v>3</v>
      </c>
      <c r="J75" s="14">
        <v>12</v>
      </c>
      <c r="K75" s="23">
        <f t="shared" si="5"/>
        <v>1.9080000000000001</v>
      </c>
      <c r="L75" s="24">
        <f t="shared" si="2"/>
        <v>1.9080000000000001</v>
      </c>
      <c r="M75" s="30" t="str">
        <f t="shared" si="6"/>
        <v>32/32</v>
      </c>
    </row>
    <row r="76" spans="1:13" ht="12.75" hidden="1">
      <c r="A76" s="27" t="s">
        <v>15</v>
      </c>
      <c r="B76" t="s">
        <v>100</v>
      </c>
      <c r="C76" s="15">
        <v>36408</v>
      </c>
      <c r="D76" s="22">
        <v>98</v>
      </c>
      <c r="E76" s="14">
        <v>1</v>
      </c>
      <c r="F76" s="14">
        <v>3</v>
      </c>
      <c r="G76" s="14">
        <v>11</v>
      </c>
      <c r="H76" s="14">
        <v>21</v>
      </c>
      <c r="I76" s="14">
        <v>3</v>
      </c>
      <c r="J76" s="14">
        <v>20</v>
      </c>
      <c r="K76" s="23">
        <f t="shared" si="5"/>
        <v>2.398</v>
      </c>
      <c r="L76" s="24">
        <f t="shared" si="2"/>
        <v>2</v>
      </c>
      <c r="M76" s="30" t="str">
        <f t="shared" si="6"/>
        <v>32/32</v>
      </c>
    </row>
    <row r="77" spans="1:13" ht="12.75" hidden="1">
      <c r="A77" s="27" t="s">
        <v>12</v>
      </c>
      <c r="B77" t="s">
        <v>102</v>
      </c>
      <c r="C77" s="15">
        <v>36414</v>
      </c>
      <c r="D77" s="22">
        <v>76</v>
      </c>
      <c r="E77" s="14">
        <v>4</v>
      </c>
      <c r="F77" s="14">
        <v>3</v>
      </c>
      <c r="G77" s="14">
        <v>4</v>
      </c>
      <c r="H77" s="14">
        <v>12</v>
      </c>
      <c r="I77" s="14">
        <v>2</v>
      </c>
      <c r="J77" s="14">
        <v>12</v>
      </c>
      <c r="K77" s="23">
        <f t="shared" si="5"/>
        <v>1.6159999999999999</v>
      </c>
      <c r="L77" s="24">
        <f t="shared" si="2"/>
        <v>1.6159999999999999</v>
      </c>
      <c r="M77" s="30" t="str">
        <f t="shared" si="6"/>
        <v>32/32</v>
      </c>
    </row>
    <row r="78" spans="1:13" ht="12.75" hidden="1">
      <c r="A78" s="27" t="s">
        <v>11</v>
      </c>
      <c r="B78" t="s">
        <v>102</v>
      </c>
      <c r="C78" s="15">
        <v>36414</v>
      </c>
      <c r="D78" s="22">
        <v>62</v>
      </c>
      <c r="E78" s="14">
        <v>4</v>
      </c>
      <c r="F78" s="14">
        <v>4</v>
      </c>
      <c r="G78" s="14">
        <v>9</v>
      </c>
      <c r="H78" s="14">
        <v>5</v>
      </c>
      <c r="I78" s="14">
        <v>2</v>
      </c>
      <c r="J78" s="14">
        <v>5</v>
      </c>
      <c r="K78" s="23">
        <f t="shared" si="5"/>
        <v>1.422</v>
      </c>
      <c r="L78" s="24">
        <f t="shared" si="2"/>
        <v>1.422</v>
      </c>
      <c r="M78" s="30" t="str">
        <f t="shared" si="6"/>
        <v>32/32</v>
      </c>
    </row>
    <row r="79" spans="1:13" ht="12.75" hidden="1">
      <c r="A79" s="27" t="s">
        <v>16</v>
      </c>
      <c r="B79" t="s">
        <v>101</v>
      </c>
      <c r="C79" s="15">
        <v>36415</v>
      </c>
      <c r="D79" s="22">
        <v>108</v>
      </c>
      <c r="E79" s="14">
        <v>7</v>
      </c>
      <c r="F79" s="14">
        <v>5</v>
      </c>
      <c r="G79" s="14">
        <v>10</v>
      </c>
      <c r="H79" s="14">
        <v>16</v>
      </c>
      <c r="I79" s="14">
        <v>2</v>
      </c>
      <c r="J79" s="14">
        <v>18</v>
      </c>
      <c r="K79" s="23">
        <f t="shared" si="5"/>
        <v>2.6180000000000003</v>
      </c>
      <c r="L79" s="24">
        <f t="shared" si="2"/>
        <v>2</v>
      </c>
      <c r="M79" s="30" t="str">
        <f t="shared" si="6"/>
        <v>32/32</v>
      </c>
    </row>
    <row r="80" spans="1:13" ht="12.75" hidden="1">
      <c r="A80" s="27" t="s">
        <v>15</v>
      </c>
      <c r="B80" t="s">
        <v>105</v>
      </c>
      <c r="C80" s="15">
        <v>36421</v>
      </c>
      <c r="D80" s="22">
        <v>46</v>
      </c>
      <c r="E80" s="14">
        <v>0</v>
      </c>
      <c r="F80" s="14">
        <v>0</v>
      </c>
      <c r="G80" s="14">
        <v>0</v>
      </c>
      <c r="H80" s="14">
        <v>2</v>
      </c>
      <c r="I80" s="14">
        <v>0</v>
      </c>
      <c r="J80" s="14">
        <v>3</v>
      </c>
      <c r="K80" s="23">
        <f t="shared" si="5"/>
        <v>0.21600000000000003</v>
      </c>
      <c r="L80" s="24">
        <f t="shared" si="2"/>
        <v>0.21600000000000003</v>
      </c>
      <c r="M80" s="30" t="str">
        <f t="shared" si="6"/>
        <v>24/32</v>
      </c>
    </row>
    <row r="81" spans="1:13" ht="12.75" hidden="1">
      <c r="A81" s="27" t="s">
        <v>11</v>
      </c>
      <c r="B81" t="s">
        <v>103</v>
      </c>
      <c r="C81" s="15">
        <v>36429</v>
      </c>
      <c r="D81" s="22">
        <v>81</v>
      </c>
      <c r="E81" s="14">
        <v>2</v>
      </c>
      <c r="F81" s="14">
        <v>6</v>
      </c>
      <c r="G81" s="14">
        <v>9</v>
      </c>
      <c r="H81" s="14">
        <v>18</v>
      </c>
      <c r="I81" s="14">
        <v>6</v>
      </c>
      <c r="J81" s="14">
        <v>13</v>
      </c>
      <c r="K81" s="23">
        <f t="shared" si="5"/>
        <v>2.261</v>
      </c>
      <c r="L81" s="24">
        <f t="shared" si="2"/>
        <v>2</v>
      </c>
      <c r="M81" s="30" t="str">
        <f t="shared" si="6"/>
        <v>32/32</v>
      </c>
    </row>
    <row r="82" spans="1:13" ht="12.75" hidden="1">
      <c r="A82" s="27" t="s">
        <v>14</v>
      </c>
      <c r="B82" t="s">
        <v>103</v>
      </c>
      <c r="C82" s="15">
        <v>36429</v>
      </c>
      <c r="D82" s="22">
        <v>75</v>
      </c>
      <c r="E82" s="14">
        <v>5</v>
      </c>
      <c r="F82" s="14">
        <v>3</v>
      </c>
      <c r="G82" s="14">
        <v>6</v>
      </c>
      <c r="H82" s="14">
        <v>16</v>
      </c>
      <c r="I82" s="14">
        <v>4</v>
      </c>
      <c r="J82" s="14">
        <v>13</v>
      </c>
      <c r="K82" s="23">
        <f t="shared" si="5"/>
        <v>2.015</v>
      </c>
      <c r="L82" s="24">
        <f t="shared" si="2"/>
        <v>2</v>
      </c>
      <c r="M82" s="30" t="str">
        <f t="shared" si="6"/>
        <v>32/32</v>
      </c>
    </row>
    <row r="83" spans="1:13" ht="12.75" hidden="1">
      <c r="A83" s="27" t="s">
        <v>15</v>
      </c>
      <c r="B83" t="s">
        <v>104</v>
      </c>
      <c r="C83" s="15">
        <v>36436</v>
      </c>
      <c r="D83" s="22">
        <v>97</v>
      </c>
      <c r="E83" s="14">
        <v>6</v>
      </c>
      <c r="F83" s="14">
        <v>5</v>
      </c>
      <c r="G83" s="14">
        <v>9</v>
      </c>
      <c r="H83" s="14">
        <v>13</v>
      </c>
      <c r="I83" s="14">
        <v>2</v>
      </c>
      <c r="J83" s="14">
        <v>19</v>
      </c>
      <c r="K83" s="23">
        <f t="shared" si="5"/>
        <v>2.397</v>
      </c>
      <c r="L83" s="24">
        <f t="shared" si="2"/>
        <v>2</v>
      </c>
      <c r="M83" s="30" t="str">
        <f t="shared" si="6"/>
        <v>32/32</v>
      </c>
    </row>
    <row r="84" spans="1:13" ht="12.75" hidden="1">
      <c r="A84" s="27" t="s">
        <v>12</v>
      </c>
      <c r="B84" t="s">
        <v>106</v>
      </c>
      <c r="C84" s="15">
        <v>36443</v>
      </c>
      <c r="D84" s="22">
        <v>86</v>
      </c>
      <c r="E84" s="14">
        <v>2</v>
      </c>
      <c r="F84" s="14">
        <v>4</v>
      </c>
      <c r="G84" s="14">
        <v>7</v>
      </c>
      <c r="H84" s="14">
        <v>17</v>
      </c>
      <c r="I84" s="14">
        <v>0</v>
      </c>
      <c r="J84" s="14">
        <v>10</v>
      </c>
      <c r="K84" s="23">
        <f t="shared" si="5"/>
        <v>1.796</v>
      </c>
      <c r="L84" s="24">
        <f t="shared" si="2"/>
        <v>1.796</v>
      </c>
      <c r="M84" s="30" t="str">
        <f t="shared" si="6"/>
        <v>32/32</v>
      </c>
    </row>
    <row r="85" spans="1:13" ht="12.75" hidden="1">
      <c r="A85" s="27" t="s">
        <v>12</v>
      </c>
      <c r="B85" t="s">
        <v>107</v>
      </c>
      <c r="C85" s="15">
        <v>36467</v>
      </c>
      <c r="D85" s="22">
        <v>112</v>
      </c>
      <c r="E85" s="14">
        <v>8</v>
      </c>
      <c r="F85" s="14">
        <v>8</v>
      </c>
      <c r="G85" s="14">
        <v>11</v>
      </c>
      <c r="H85" s="14">
        <v>17</v>
      </c>
      <c r="I85" s="14">
        <v>1</v>
      </c>
      <c r="J85" s="14">
        <v>17</v>
      </c>
      <c r="K85" s="23">
        <f t="shared" si="5"/>
        <v>2.912</v>
      </c>
      <c r="L85" s="24">
        <f t="shared" si="2"/>
        <v>2</v>
      </c>
      <c r="M85" s="30" t="str">
        <f t="shared" si="6"/>
        <v>32/32</v>
      </c>
    </row>
    <row r="86" spans="1:13" ht="12.75" hidden="1">
      <c r="A86" s="27" t="s">
        <v>11</v>
      </c>
      <c r="B86" t="s">
        <v>107</v>
      </c>
      <c r="C86" s="15">
        <v>36469</v>
      </c>
      <c r="D86" s="22">
        <v>86</v>
      </c>
      <c r="E86" s="14">
        <v>8</v>
      </c>
      <c r="F86" s="14">
        <v>7</v>
      </c>
      <c r="G86" s="14">
        <v>11</v>
      </c>
      <c r="H86" s="14">
        <v>15</v>
      </c>
      <c r="I86" s="14">
        <v>4</v>
      </c>
      <c r="J86" s="14">
        <v>8</v>
      </c>
      <c r="K86" s="23">
        <f t="shared" si="5"/>
        <v>2.536</v>
      </c>
      <c r="L86" s="24">
        <f t="shared" si="2"/>
        <v>2</v>
      </c>
      <c r="M86" s="30" t="str">
        <f t="shared" si="6"/>
        <v>32/32</v>
      </c>
    </row>
    <row r="87" spans="1:13" ht="12.75" hidden="1">
      <c r="A87" s="27" t="s">
        <v>14</v>
      </c>
      <c r="B87" t="s">
        <v>107</v>
      </c>
      <c r="C87" s="15">
        <v>36469</v>
      </c>
      <c r="D87" s="22">
        <v>83</v>
      </c>
      <c r="E87" s="14">
        <v>8</v>
      </c>
      <c r="F87" s="14">
        <v>8</v>
      </c>
      <c r="G87" s="14">
        <v>11</v>
      </c>
      <c r="H87" s="14">
        <v>16</v>
      </c>
      <c r="I87" s="14">
        <v>6</v>
      </c>
      <c r="J87" s="14">
        <v>12</v>
      </c>
      <c r="K87" s="23">
        <f t="shared" si="5"/>
        <v>2.793</v>
      </c>
      <c r="L87" s="24">
        <f t="shared" si="2"/>
        <v>2</v>
      </c>
      <c r="M87" s="30" t="str">
        <f t="shared" si="6"/>
        <v>32/32</v>
      </c>
    </row>
    <row r="88" spans="1:13" ht="12.75" hidden="1">
      <c r="A88" s="27" t="s">
        <v>12</v>
      </c>
      <c r="B88" t="s">
        <v>37</v>
      </c>
      <c r="C88" s="15">
        <v>36492</v>
      </c>
      <c r="D88" s="22">
        <v>108</v>
      </c>
      <c r="E88" s="14">
        <v>0</v>
      </c>
      <c r="F88" s="14">
        <v>0</v>
      </c>
      <c r="G88" s="14">
        <v>0</v>
      </c>
      <c r="H88" s="14">
        <v>0</v>
      </c>
      <c r="I88" s="14">
        <v>1</v>
      </c>
      <c r="J88" s="14">
        <v>2</v>
      </c>
      <c r="K88" s="23">
        <f t="shared" si="5"/>
        <v>0.188</v>
      </c>
      <c r="L88" s="24">
        <f t="shared" si="2"/>
        <v>0.188</v>
      </c>
      <c r="M88" s="30" t="str">
        <f t="shared" si="6"/>
        <v>32/32</v>
      </c>
    </row>
    <row r="89" spans="1:13" ht="12.75" hidden="1">
      <c r="A89" s="27" t="s">
        <v>16</v>
      </c>
      <c r="B89" t="s">
        <v>110</v>
      </c>
      <c r="C89" s="15">
        <v>36534</v>
      </c>
      <c r="D89" s="22">
        <v>75</v>
      </c>
      <c r="E89" s="14">
        <v>3</v>
      </c>
      <c r="F89" s="14">
        <v>3</v>
      </c>
      <c r="G89" s="14">
        <v>5</v>
      </c>
      <c r="H89" s="14">
        <v>9</v>
      </c>
      <c r="I89" s="14">
        <v>0</v>
      </c>
      <c r="J89" s="14">
        <v>7</v>
      </c>
      <c r="K89" s="23">
        <f t="shared" si="5"/>
        <v>1.285</v>
      </c>
      <c r="L89" s="24">
        <f t="shared" si="2"/>
        <v>1.285</v>
      </c>
      <c r="M89" s="30" t="str">
        <f t="shared" si="6"/>
        <v>32/32</v>
      </c>
    </row>
    <row r="90" spans="1:13" ht="12.75" hidden="1">
      <c r="A90" s="27" t="s">
        <v>14</v>
      </c>
      <c r="B90" t="s">
        <v>72</v>
      </c>
      <c r="C90" s="15">
        <v>36541</v>
      </c>
      <c r="D90" s="22">
        <v>90</v>
      </c>
      <c r="E90" s="14">
        <v>7</v>
      </c>
      <c r="F90" s="14">
        <v>4</v>
      </c>
      <c r="G90" s="14">
        <v>12</v>
      </c>
      <c r="H90" s="14">
        <v>21</v>
      </c>
      <c r="I90" s="14">
        <v>4</v>
      </c>
      <c r="J90" s="14">
        <v>10</v>
      </c>
      <c r="K90" s="23">
        <f t="shared" si="5"/>
        <v>2.64</v>
      </c>
      <c r="L90" s="24">
        <f t="shared" si="2"/>
        <v>2</v>
      </c>
      <c r="M90" s="30" t="str">
        <f t="shared" si="6"/>
        <v>32/32</v>
      </c>
    </row>
    <row r="91" spans="1:13" ht="12.75" hidden="1">
      <c r="A91" s="27" t="s">
        <v>16</v>
      </c>
      <c r="B91" t="s">
        <v>39</v>
      </c>
      <c r="C91" s="15">
        <v>36548</v>
      </c>
      <c r="D91" s="22">
        <v>64</v>
      </c>
      <c r="E91" s="14">
        <v>6</v>
      </c>
      <c r="F91" s="14">
        <v>6</v>
      </c>
      <c r="G91" s="14">
        <v>9</v>
      </c>
      <c r="H91" s="14">
        <v>12</v>
      </c>
      <c r="I91" s="14">
        <v>1</v>
      </c>
      <c r="J91" s="14">
        <v>8</v>
      </c>
      <c r="K91" s="23">
        <f t="shared" si="5"/>
        <v>2.0340000000000003</v>
      </c>
      <c r="L91" s="24">
        <f t="shared" si="2"/>
        <v>2</v>
      </c>
      <c r="M91" s="30" t="str">
        <f t="shared" si="6"/>
        <v>32/32</v>
      </c>
    </row>
    <row r="92" spans="1:13" ht="12.75" hidden="1">
      <c r="A92" s="27" t="s">
        <v>12</v>
      </c>
      <c r="B92" t="s">
        <v>44</v>
      </c>
      <c r="C92" s="15">
        <v>36548</v>
      </c>
      <c r="D92" s="22">
        <v>82</v>
      </c>
      <c r="E92" s="14">
        <v>3</v>
      </c>
      <c r="F92" s="14">
        <v>6</v>
      </c>
      <c r="G92" s="14">
        <v>6</v>
      </c>
      <c r="H92" s="14">
        <v>12</v>
      </c>
      <c r="I92" s="14">
        <v>4</v>
      </c>
      <c r="J92" s="14">
        <v>8</v>
      </c>
      <c r="K92" s="23">
        <f t="shared" si="5"/>
        <v>1.7519999999999998</v>
      </c>
      <c r="L92" s="24">
        <f t="shared" si="2"/>
        <v>1.7519999999999998</v>
      </c>
      <c r="M92" s="30" t="str">
        <f t="shared" si="6"/>
        <v>32/32</v>
      </c>
    </row>
    <row r="93" spans="1:13" ht="12.75" hidden="1">
      <c r="A93" s="27" t="s">
        <v>14</v>
      </c>
      <c r="B93" t="s">
        <v>115</v>
      </c>
      <c r="C93" s="15">
        <v>36548</v>
      </c>
      <c r="D93" s="22">
        <v>107</v>
      </c>
      <c r="E93" s="14">
        <v>8</v>
      </c>
      <c r="F93" s="14">
        <v>6</v>
      </c>
      <c r="G93" s="14">
        <v>13</v>
      </c>
      <c r="H93" s="14">
        <v>19</v>
      </c>
      <c r="I93" s="14">
        <v>0</v>
      </c>
      <c r="J93" s="14">
        <v>13</v>
      </c>
      <c r="K93" s="23">
        <f t="shared" si="5"/>
        <v>2.827</v>
      </c>
      <c r="L93" s="24">
        <f t="shared" si="2"/>
        <v>2</v>
      </c>
      <c r="M93" s="30" t="str">
        <f t="shared" si="6"/>
        <v>32/32</v>
      </c>
    </row>
    <row r="94" spans="1:13" ht="12.75" hidden="1">
      <c r="A94" s="27" t="s">
        <v>16</v>
      </c>
      <c r="B94" t="s">
        <v>101</v>
      </c>
      <c r="C94" s="15">
        <v>36555</v>
      </c>
      <c r="D94" s="22">
        <v>104</v>
      </c>
      <c r="E94" s="14">
        <v>1</v>
      </c>
      <c r="F94" s="14">
        <v>3</v>
      </c>
      <c r="G94" s="14">
        <v>7</v>
      </c>
      <c r="H94" s="14">
        <v>13</v>
      </c>
      <c r="I94" s="14">
        <v>1</v>
      </c>
      <c r="J94" s="14">
        <v>17</v>
      </c>
      <c r="K94" s="23">
        <f t="shared" si="5"/>
        <v>1.754</v>
      </c>
      <c r="L94" s="24">
        <f t="shared" si="2"/>
        <v>1.754</v>
      </c>
      <c r="M94" s="30" t="str">
        <f t="shared" si="6"/>
        <v>32/32</v>
      </c>
    </row>
    <row r="95" spans="1:13" ht="12.75" hidden="1">
      <c r="A95" s="27" t="s">
        <v>12</v>
      </c>
      <c r="B95" t="s">
        <v>88</v>
      </c>
      <c r="C95" s="15">
        <v>36555</v>
      </c>
      <c r="D95" s="22">
        <v>135</v>
      </c>
      <c r="E95" s="14">
        <v>7</v>
      </c>
      <c r="F95" s="14">
        <v>7</v>
      </c>
      <c r="G95" s="14">
        <v>10</v>
      </c>
      <c r="H95" s="14">
        <v>24</v>
      </c>
      <c r="I95" s="14">
        <v>5</v>
      </c>
      <c r="J95" s="14">
        <v>23</v>
      </c>
      <c r="K95" s="23">
        <f t="shared" si="5"/>
        <v>3.295</v>
      </c>
      <c r="L95" s="24">
        <f t="shared" si="2"/>
        <v>2</v>
      </c>
      <c r="M95" s="30" t="str">
        <f t="shared" si="6"/>
        <v>32/32</v>
      </c>
    </row>
    <row r="96" spans="1:13" ht="12.75" hidden="1">
      <c r="A96" s="27" t="s">
        <v>14</v>
      </c>
      <c r="B96" t="s">
        <v>114</v>
      </c>
      <c r="C96" s="15">
        <v>36555</v>
      </c>
      <c r="D96" s="22">
        <v>58</v>
      </c>
      <c r="E96" s="14">
        <v>5</v>
      </c>
      <c r="F96" s="14">
        <v>5</v>
      </c>
      <c r="G96" s="14">
        <v>9</v>
      </c>
      <c r="H96" s="14">
        <v>15</v>
      </c>
      <c r="I96" s="14">
        <v>0</v>
      </c>
      <c r="J96" s="14">
        <v>6</v>
      </c>
      <c r="K96" s="23">
        <f t="shared" si="5"/>
        <v>1.9380000000000002</v>
      </c>
      <c r="L96" s="24">
        <f t="shared" si="2"/>
        <v>1.9380000000000002</v>
      </c>
      <c r="M96" s="30" t="str">
        <f t="shared" si="6"/>
        <v>24/32</v>
      </c>
    </row>
    <row r="97" spans="1:13" ht="12.75" hidden="1">
      <c r="A97" s="27" t="s">
        <v>15</v>
      </c>
      <c r="B97" t="s">
        <v>116</v>
      </c>
      <c r="C97" s="15">
        <v>36562</v>
      </c>
      <c r="D97" s="22">
        <v>111</v>
      </c>
      <c r="E97" s="14">
        <v>2</v>
      </c>
      <c r="F97" s="14">
        <v>4</v>
      </c>
      <c r="G97" s="14">
        <v>12</v>
      </c>
      <c r="H97" s="14">
        <v>12</v>
      </c>
      <c r="I97" s="14">
        <v>6</v>
      </c>
      <c r="J97" s="14">
        <v>13</v>
      </c>
      <c r="K97" s="23">
        <f t="shared" si="5"/>
        <v>2.081</v>
      </c>
      <c r="L97" s="24">
        <f t="shared" si="2"/>
        <v>2</v>
      </c>
      <c r="M97" s="30" t="str">
        <f t="shared" si="6"/>
        <v>32/32</v>
      </c>
    </row>
    <row r="98" spans="1:13" ht="12.75" hidden="1">
      <c r="A98" s="27" t="s">
        <v>74</v>
      </c>
      <c r="B98" t="s">
        <v>117</v>
      </c>
      <c r="C98" s="15">
        <v>36562</v>
      </c>
      <c r="D98" s="22">
        <v>93</v>
      </c>
      <c r="E98" s="14">
        <v>8</v>
      </c>
      <c r="F98" s="14">
        <v>5</v>
      </c>
      <c r="G98" s="14">
        <v>9</v>
      </c>
      <c r="H98" s="14">
        <v>16</v>
      </c>
      <c r="I98" s="14">
        <v>7</v>
      </c>
      <c r="J98" s="14">
        <v>10</v>
      </c>
      <c r="K98" s="23">
        <f t="shared" si="5"/>
        <v>2.483</v>
      </c>
      <c r="L98" s="24">
        <f t="shared" si="2"/>
        <v>2</v>
      </c>
      <c r="M98" s="30" t="str">
        <f t="shared" si="6"/>
        <v>32/32</v>
      </c>
    </row>
    <row r="99" spans="1:13" ht="12.75" hidden="1">
      <c r="A99" s="27" t="s">
        <v>14</v>
      </c>
      <c r="B99" t="s">
        <v>118</v>
      </c>
      <c r="C99" s="15">
        <v>36568</v>
      </c>
      <c r="D99" s="22">
        <v>117</v>
      </c>
      <c r="E99" s="14">
        <v>8</v>
      </c>
      <c r="F99" s="14">
        <v>7</v>
      </c>
      <c r="G99" s="14">
        <v>15</v>
      </c>
      <c r="H99" s="14">
        <v>24</v>
      </c>
      <c r="I99" s="14">
        <v>10</v>
      </c>
      <c r="J99" s="14">
        <v>12</v>
      </c>
      <c r="K99" s="23">
        <f aca="true" t="shared" si="7" ref="K99:K130">(D99/10+7*E99+6*F99+5*G99+4*H99+3*J99+2*I99)/100</f>
        <v>3.367</v>
      </c>
      <c r="L99" s="24">
        <f t="shared" si="2"/>
        <v>2</v>
      </c>
      <c r="M99" s="30" t="str">
        <f aca="true" t="shared" si="8" ref="M99:M130">IF(ROUNDUP(D99*0.4,0)&lt;=2,2,IF(ROUNDUP(D99*0.4,0)&lt;=4,4,IF(ROUNDUP(D99*0.4,0)&lt;=8,8,IF(ROUNDUP(D99*0.4,0)&lt;=12,12,IF(ROUNDUP(D99*0.4,0)&lt;=16,16,IF(ROUNDUP(D99*0.4,0)&lt;=24,24,32))))))&amp;"/"&amp;MIN(32,MAX(2,2^ROUNDUP(LOG(ROUNDUP(D99*0.4,0),2),0)))</f>
        <v>32/32</v>
      </c>
    </row>
    <row r="100" spans="1:13" ht="12.75" hidden="1">
      <c r="A100" s="27" t="s">
        <v>16</v>
      </c>
      <c r="B100" t="s">
        <v>72</v>
      </c>
      <c r="C100" s="15">
        <v>36583</v>
      </c>
      <c r="D100" s="22">
        <v>178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23">
        <f t="shared" si="7"/>
        <v>0.17800000000000002</v>
      </c>
      <c r="L100" s="24">
        <f t="shared" si="2"/>
        <v>0.17800000000000002</v>
      </c>
      <c r="M100" s="30" t="str">
        <f t="shared" si="8"/>
        <v>32/32</v>
      </c>
    </row>
    <row r="101" spans="1:13" ht="12.75" hidden="1">
      <c r="A101" s="27" t="s">
        <v>11</v>
      </c>
      <c r="B101" t="s">
        <v>81</v>
      </c>
      <c r="C101" s="15">
        <v>36583</v>
      </c>
      <c r="D101" s="22">
        <v>135</v>
      </c>
      <c r="E101" s="14">
        <v>7</v>
      </c>
      <c r="F101" s="14">
        <v>8</v>
      </c>
      <c r="G101" s="14">
        <v>16</v>
      </c>
      <c r="H101" s="14">
        <v>28</v>
      </c>
      <c r="I101" s="14">
        <v>6</v>
      </c>
      <c r="J101" s="14">
        <v>16</v>
      </c>
      <c r="K101" s="23">
        <f t="shared" si="7"/>
        <v>3.625</v>
      </c>
      <c r="L101" s="24">
        <f t="shared" si="2"/>
        <v>2</v>
      </c>
      <c r="M101" s="30" t="str">
        <f t="shared" si="8"/>
        <v>32/32</v>
      </c>
    </row>
    <row r="102" spans="1:13" ht="12.75" hidden="1">
      <c r="A102" s="27" t="s">
        <v>14</v>
      </c>
      <c r="B102" t="s">
        <v>80</v>
      </c>
      <c r="C102" s="15">
        <v>36583</v>
      </c>
      <c r="D102" s="22">
        <v>102</v>
      </c>
      <c r="E102" s="14">
        <v>8</v>
      </c>
      <c r="F102" s="14">
        <v>8</v>
      </c>
      <c r="G102" s="14">
        <v>15</v>
      </c>
      <c r="H102" s="14">
        <v>21</v>
      </c>
      <c r="I102" s="14">
        <v>2</v>
      </c>
      <c r="J102" s="14">
        <v>11</v>
      </c>
      <c r="K102" s="23">
        <f t="shared" si="7"/>
        <v>3.102</v>
      </c>
      <c r="L102" s="24">
        <f t="shared" si="2"/>
        <v>2</v>
      </c>
      <c r="M102" s="30" t="str">
        <f t="shared" si="8"/>
        <v>32/32</v>
      </c>
    </row>
    <row r="103" spans="1:13" ht="12.75" hidden="1">
      <c r="A103" s="27" t="s">
        <v>74</v>
      </c>
      <c r="B103" t="s">
        <v>119</v>
      </c>
      <c r="C103" s="15">
        <v>36583</v>
      </c>
      <c r="D103" s="22">
        <v>79</v>
      </c>
      <c r="E103" s="14">
        <v>7</v>
      </c>
      <c r="F103" s="14">
        <v>4</v>
      </c>
      <c r="G103" s="14">
        <v>10</v>
      </c>
      <c r="H103" s="14">
        <v>14</v>
      </c>
      <c r="I103" s="14">
        <v>10</v>
      </c>
      <c r="J103" s="14">
        <v>12</v>
      </c>
      <c r="K103" s="23">
        <f t="shared" si="7"/>
        <v>2.4290000000000003</v>
      </c>
      <c r="L103" s="24">
        <f t="shared" si="2"/>
        <v>2</v>
      </c>
      <c r="M103" s="30" t="str">
        <f t="shared" si="8"/>
        <v>32/32</v>
      </c>
    </row>
    <row r="104" spans="1:13" ht="12.75" hidden="1">
      <c r="A104" s="27" t="s">
        <v>16</v>
      </c>
      <c r="B104" t="s">
        <v>82</v>
      </c>
      <c r="C104" s="15">
        <v>36590</v>
      </c>
      <c r="D104" s="22">
        <v>101</v>
      </c>
      <c r="E104" s="14">
        <v>1</v>
      </c>
      <c r="F104" s="14">
        <v>2</v>
      </c>
      <c r="G104" s="14">
        <v>13</v>
      </c>
      <c r="H104" s="14">
        <v>19</v>
      </c>
      <c r="I104" s="14">
        <v>3</v>
      </c>
      <c r="J104" s="14">
        <v>18</v>
      </c>
      <c r="K104" s="23">
        <f t="shared" si="7"/>
        <v>2.301</v>
      </c>
      <c r="L104" s="24">
        <f t="shared" si="2"/>
        <v>2</v>
      </c>
      <c r="M104" s="30" t="str">
        <f t="shared" si="8"/>
        <v>32/32</v>
      </c>
    </row>
    <row r="105" spans="1:13" ht="12.75" hidden="1">
      <c r="A105" s="27" t="s">
        <v>12</v>
      </c>
      <c r="B105" t="s">
        <v>120</v>
      </c>
      <c r="C105" s="15">
        <v>36590</v>
      </c>
      <c r="D105" s="22">
        <v>64</v>
      </c>
      <c r="E105" s="14">
        <v>8</v>
      </c>
      <c r="F105" s="14">
        <v>7</v>
      </c>
      <c r="G105" s="14">
        <v>11</v>
      </c>
      <c r="H105" s="14">
        <v>16</v>
      </c>
      <c r="I105" s="14">
        <v>1</v>
      </c>
      <c r="J105" s="14">
        <v>8</v>
      </c>
      <c r="K105" s="23">
        <f t="shared" si="7"/>
        <v>2.494</v>
      </c>
      <c r="L105" s="24">
        <f t="shared" si="2"/>
        <v>2</v>
      </c>
      <c r="M105" s="30" t="str">
        <f t="shared" si="8"/>
        <v>32/32</v>
      </c>
    </row>
    <row r="106" spans="1:13" ht="12.75" hidden="1">
      <c r="A106" s="27" t="s">
        <v>14</v>
      </c>
      <c r="B106" t="s">
        <v>120</v>
      </c>
      <c r="C106" s="15">
        <v>36590</v>
      </c>
      <c r="D106" s="22">
        <v>63</v>
      </c>
      <c r="E106" s="14">
        <v>5</v>
      </c>
      <c r="F106" s="14">
        <v>5</v>
      </c>
      <c r="G106" s="14">
        <v>9</v>
      </c>
      <c r="H106" s="14">
        <v>16</v>
      </c>
      <c r="I106" s="14">
        <v>0</v>
      </c>
      <c r="J106" s="14">
        <v>9</v>
      </c>
      <c r="K106" s="23">
        <f t="shared" si="7"/>
        <v>2.073</v>
      </c>
      <c r="L106" s="24">
        <f t="shared" si="2"/>
        <v>2</v>
      </c>
      <c r="M106" s="30" t="str">
        <f t="shared" si="8"/>
        <v>32/32</v>
      </c>
    </row>
    <row r="107" spans="1:13" ht="12.75" hidden="1">
      <c r="A107" s="27" t="s">
        <v>74</v>
      </c>
      <c r="B107" t="s">
        <v>72</v>
      </c>
      <c r="C107" s="15">
        <v>36590</v>
      </c>
      <c r="D107" s="22">
        <v>86</v>
      </c>
      <c r="E107" s="14">
        <v>8</v>
      </c>
      <c r="F107" s="14">
        <v>7</v>
      </c>
      <c r="G107" s="14">
        <v>9</v>
      </c>
      <c r="H107" s="14">
        <v>22</v>
      </c>
      <c r="I107" s="14">
        <v>9</v>
      </c>
      <c r="J107" s="14">
        <v>9</v>
      </c>
      <c r="K107" s="23">
        <f t="shared" si="7"/>
        <v>2.846</v>
      </c>
      <c r="L107" s="24">
        <f t="shared" si="2"/>
        <v>2</v>
      </c>
      <c r="M107" s="30" t="str">
        <f t="shared" si="8"/>
        <v>32/32</v>
      </c>
    </row>
    <row r="108" spans="1:13" ht="12.75" hidden="1">
      <c r="A108" s="27" t="s">
        <v>15</v>
      </c>
      <c r="B108" t="s">
        <v>69</v>
      </c>
      <c r="C108" s="15">
        <v>36597</v>
      </c>
      <c r="D108" s="22">
        <v>98</v>
      </c>
      <c r="E108" s="14">
        <v>8</v>
      </c>
      <c r="F108" s="14">
        <v>7</v>
      </c>
      <c r="G108" s="14">
        <v>16</v>
      </c>
      <c r="H108" s="14">
        <v>14</v>
      </c>
      <c r="I108" s="14">
        <v>11</v>
      </c>
      <c r="J108" s="14">
        <v>13</v>
      </c>
      <c r="K108" s="23">
        <f t="shared" si="7"/>
        <v>3.048</v>
      </c>
      <c r="L108" s="24">
        <f t="shared" si="2"/>
        <v>2</v>
      </c>
      <c r="M108" s="30" t="str">
        <f t="shared" si="8"/>
        <v>32/32</v>
      </c>
    </row>
    <row r="109" spans="1:13" ht="12.75" hidden="1">
      <c r="A109" s="27" t="s">
        <v>15</v>
      </c>
      <c r="B109" t="s">
        <v>121</v>
      </c>
      <c r="C109" s="15">
        <v>36604</v>
      </c>
      <c r="D109" s="22">
        <v>102</v>
      </c>
      <c r="E109" s="14">
        <v>6</v>
      </c>
      <c r="F109" s="14">
        <v>6</v>
      </c>
      <c r="G109" s="14">
        <v>11</v>
      </c>
      <c r="H109" s="14">
        <v>14</v>
      </c>
      <c r="I109" s="14">
        <v>1</v>
      </c>
      <c r="J109" s="14">
        <v>15</v>
      </c>
      <c r="K109" s="23">
        <f t="shared" si="7"/>
        <v>2.4619999999999997</v>
      </c>
      <c r="L109" s="24">
        <f t="shared" si="2"/>
        <v>2</v>
      </c>
      <c r="M109" s="30" t="str">
        <f t="shared" si="8"/>
        <v>32/32</v>
      </c>
    </row>
    <row r="110" spans="1:13" ht="12.75" hidden="1">
      <c r="A110" s="27" t="s">
        <v>14</v>
      </c>
      <c r="B110" t="s">
        <v>122</v>
      </c>
      <c r="C110" s="15">
        <v>36611</v>
      </c>
      <c r="D110" s="22">
        <v>64</v>
      </c>
      <c r="E110" s="14">
        <v>8</v>
      </c>
      <c r="F110" s="14">
        <v>8</v>
      </c>
      <c r="G110" s="14">
        <v>13</v>
      </c>
      <c r="H110" s="14">
        <v>27</v>
      </c>
      <c r="I110" s="14">
        <v>12</v>
      </c>
      <c r="J110" s="14">
        <v>18</v>
      </c>
      <c r="K110" s="23">
        <f t="shared" si="7"/>
        <v>3.614</v>
      </c>
      <c r="L110" s="24">
        <f t="shared" si="2"/>
        <v>2</v>
      </c>
      <c r="M110" s="30" t="str">
        <f t="shared" si="8"/>
        <v>32/32</v>
      </c>
    </row>
    <row r="111" spans="1:13" ht="12.75" hidden="1">
      <c r="A111" s="27" t="s">
        <v>74</v>
      </c>
      <c r="B111" t="s">
        <v>123</v>
      </c>
      <c r="C111" s="15">
        <v>36617</v>
      </c>
      <c r="D111" s="22">
        <v>75</v>
      </c>
      <c r="E111" s="14">
        <v>6</v>
      </c>
      <c r="F111" s="14">
        <v>5</v>
      </c>
      <c r="G111" s="14">
        <v>6</v>
      </c>
      <c r="H111" s="14">
        <v>10</v>
      </c>
      <c r="I111" s="14">
        <v>7</v>
      </c>
      <c r="J111" s="14">
        <v>9</v>
      </c>
      <c r="K111" s="23">
        <f t="shared" si="7"/>
        <v>1.905</v>
      </c>
      <c r="L111" s="24">
        <f t="shared" si="2"/>
        <v>1.905</v>
      </c>
      <c r="M111" s="30" t="str">
        <f t="shared" si="8"/>
        <v>32/32</v>
      </c>
    </row>
    <row r="112" spans="1:13" ht="12.75" hidden="1">
      <c r="A112" s="27" t="s">
        <v>16</v>
      </c>
      <c r="B112" t="s">
        <v>124</v>
      </c>
      <c r="C112" s="15">
        <v>36618</v>
      </c>
      <c r="D112" s="22">
        <v>58</v>
      </c>
      <c r="E112" s="14">
        <v>2</v>
      </c>
      <c r="F112" s="14">
        <v>4</v>
      </c>
      <c r="G112" s="14">
        <v>1</v>
      </c>
      <c r="H112" s="14">
        <v>11</v>
      </c>
      <c r="I112" s="14">
        <v>1</v>
      </c>
      <c r="J112" s="14">
        <v>8</v>
      </c>
      <c r="K112" s="23">
        <f t="shared" si="7"/>
        <v>1.188</v>
      </c>
      <c r="L112" s="24">
        <f t="shared" si="2"/>
        <v>1.188</v>
      </c>
      <c r="M112" s="30" t="str">
        <f t="shared" si="8"/>
        <v>24/32</v>
      </c>
    </row>
    <row r="113" spans="1:13" ht="12.75" hidden="1">
      <c r="A113" s="27" t="s">
        <v>15</v>
      </c>
      <c r="B113" t="s">
        <v>23</v>
      </c>
      <c r="C113" s="15">
        <v>36618</v>
      </c>
      <c r="D113" s="22">
        <v>98</v>
      </c>
      <c r="E113" s="14">
        <v>4</v>
      </c>
      <c r="F113" s="14">
        <v>2</v>
      </c>
      <c r="G113" s="14">
        <v>10</v>
      </c>
      <c r="H113" s="14">
        <v>10</v>
      </c>
      <c r="I113" s="14">
        <v>0</v>
      </c>
      <c r="J113" s="14">
        <v>13</v>
      </c>
      <c r="K113" s="23">
        <f t="shared" si="7"/>
        <v>1.788</v>
      </c>
      <c r="L113" s="24">
        <f t="shared" si="2"/>
        <v>1.788</v>
      </c>
      <c r="M113" s="30" t="str">
        <f t="shared" si="8"/>
        <v>32/32</v>
      </c>
    </row>
    <row r="114" spans="1:13" ht="12.75" hidden="1">
      <c r="A114" s="27" t="s">
        <v>12</v>
      </c>
      <c r="B114" t="s">
        <v>81</v>
      </c>
      <c r="C114" s="15">
        <v>36625</v>
      </c>
      <c r="D114" s="22">
        <v>142</v>
      </c>
      <c r="E114" s="14">
        <v>8</v>
      </c>
      <c r="F114" s="14">
        <v>8</v>
      </c>
      <c r="G114" s="14">
        <v>12</v>
      </c>
      <c r="H114" s="14">
        <v>26</v>
      </c>
      <c r="I114" s="14">
        <v>6</v>
      </c>
      <c r="J114" s="14">
        <v>20</v>
      </c>
      <c r="K114" s="23">
        <f t="shared" si="7"/>
        <v>3.542</v>
      </c>
      <c r="L114" s="24">
        <f t="shared" si="2"/>
        <v>2</v>
      </c>
      <c r="M114" s="30" t="str">
        <f t="shared" si="8"/>
        <v>32/32</v>
      </c>
    </row>
    <row r="115" spans="1:13" ht="12.75" hidden="1">
      <c r="A115" s="27" t="s">
        <v>16</v>
      </c>
      <c r="B115" t="s">
        <v>92</v>
      </c>
      <c r="C115" s="15">
        <v>36632</v>
      </c>
      <c r="D115" s="22">
        <v>56</v>
      </c>
      <c r="E115" s="14">
        <v>2</v>
      </c>
      <c r="F115" s="14">
        <v>2</v>
      </c>
      <c r="G115" s="14">
        <v>4</v>
      </c>
      <c r="H115" s="14">
        <v>10</v>
      </c>
      <c r="I115" s="14">
        <v>0</v>
      </c>
      <c r="J115" s="14">
        <v>7</v>
      </c>
      <c r="K115" s="23">
        <f t="shared" si="7"/>
        <v>1.126</v>
      </c>
      <c r="L115" s="24">
        <f t="shared" si="2"/>
        <v>1.126</v>
      </c>
      <c r="M115" s="30" t="str">
        <f t="shared" si="8"/>
        <v>24/32</v>
      </c>
    </row>
    <row r="116" spans="1:13" ht="12.75" hidden="1">
      <c r="A116" s="27" t="s">
        <v>12</v>
      </c>
      <c r="B116" t="s">
        <v>125</v>
      </c>
      <c r="C116" s="15">
        <v>36632</v>
      </c>
      <c r="D116" s="22">
        <v>32</v>
      </c>
      <c r="E116" s="14">
        <v>2</v>
      </c>
      <c r="F116" s="14">
        <v>2</v>
      </c>
      <c r="G116" s="14">
        <v>5</v>
      </c>
      <c r="H116" s="14">
        <v>6</v>
      </c>
      <c r="I116" s="14">
        <v>0</v>
      </c>
      <c r="J116" s="14">
        <v>7</v>
      </c>
      <c r="K116" s="23">
        <f t="shared" si="7"/>
        <v>0.992</v>
      </c>
      <c r="L116" s="24">
        <f t="shared" si="2"/>
        <v>0.992</v>
      </c>
      <c r="M116" s="30" t="str">
        <f t="shared" si="8"/>
        <v>16/16</v>
      </c>
    </row>
    <row r="117" spans="1:13" ht="12.75" hidden="1">
      <c r="A117" s="27" t="s">
        <v>14</v>
      </c>
      <c r="B117" t="s">
        <v>126</v>
      </c>
      <c r="C117" s="15">
        <v>36632</v>
      </c>
      <c r="D117" s="22">
        <v>93</v>
      </c>
      <c r="E117" s="14">
        <v>8</v>
      </c>
      <c r="F117" s="14">
        <v>6</v>
      </c>
      <c r="G117" s="14">
        <v>11</v>
      </c>
      <c r="H117" s="14">
        <v>18</v>
      </c>
      <c r="I117" s="14">
        <v>4</v>
      </c>
      <c r="J117" s="14">
        <v>18</v>
      </c>
      <c r="K117" s="23">
        <f t="shared" si="7"/>
        <v>2.903</v>
      </c>
      <c r="L117" s="24">
        <f t="shared" si="2"/>
        <v>2</v>
      </c>
      <c r="M117" s="30" t="str">
        <f t="shared" si="8"/>
        <v>32/32</v>
      </c>
    </row>
    <row r="118" spans="1:13" ht="12.75" hidden="1">
      <c r="A118" s="27" t="s">
        <v>11</v>
      </c>
      <c r="B118" t="s">
        <v>49</v>
      </c>
      <c r="C118" s="15">
        <v>36639</v>
      </c>
      <c r="D118" s="22">
        <v>69</v>
      </c>
      <c r="E118" s="14">
        <v>4</v>
      </c>
      <c r="F118" s="14">
        <v>6</v>
      </c>
      <c r="G118" s="14">
        <v>5</v>
      </c>
      <c r="H118" s="14">
        <v>21</v>
      </c>
      <c r="I118" s="14">
        <v>0</v>
      </c>
      <c r="J118" s="14">
        <v>8</v>
      </c>
      <c r="K118" s="23">
        <f t="shared" si="7"/>
        <v>2.039</v>
      </c>
      <c r="L118" s="24">
        <f t="shared" si="2"/>
        <v>2</v>
      </c>
      <c r="M118" s="30" t="str">
        <f t="shared" si="8"/>
        <v>32/32</v>
      </c>
    </row>
    <row r="119" spans="1:13" ht="12.75" hidden="1">
      <c r="A119" s="27" t="s">
        <v>16</v>
      </c>
      <c r="B119" t="s">
        <v>128</v>
      </c>
      <c r="C119" s="15">
        <v>36645</v>
      </c>
      <c r="D119" s="22">
        <v>64</v>
      </c>
      <c r="E119" s="14">
        <v>7</v>
      </c>
      <c r="F119" s="14">
        <v>7</v>
      </c>
      <c r="G119" s="14">
        <v>11</v>
      </c>
      <c r="H119" s="14">
        <v>15</v>
      </c>
      <c r="I119" s="14">
        <v>1</v>
      </c>
      <c r="J119" s="14">
        <v>10</v>
      </c>
      <c r="K119" s="23">
        <f t="shared" si="7"/>
        <v>2.444</v>
      </c>
      <c r="L119" s="24">
        <f t="shared" si="2"/>
        <v>2</v>
      </c>
      <c r="M119" s="30" t="str">
        <f t="shared" si="8"/>
        <v>32/32</v>
      </c>
    </row>
    <row r="120" spans="1:13" ht="12.75" hidden="1">
      <c r="A120" s="27" t="s">
        <v>14</v>
      </c>
      <c r="B120" t="s">
        <v>50</v>
      </c>
      <c r="C120" s="15">
        <v>36646</v>
      </c>
      <c r="D120" s="22">
        <v>64</v>
      </c>
      <c r="E120" s="14">
        <v>8</v>
      </c>
      <c r="F120" s="14">
        <v>8</v>
      </c>
      <c r="G120" s="14">
        <v>12</v>
      </c>
      <c r="H120" s="14">
        <v>19</v>
      </c>
      <c r="I120" s="14">
        <v>8</v>
      </c>
      <c r="J120" s="14">
        <v>10</v>
      </c>
      <c r="K120" s="23">
        <f t="shared" si="7"/>
        <v>2.924</v>
      </c>
      <c r="L120" s="24">
        <f t="shared" si="2"/>
        <v>2</v>
      </c>
      <c r="M120" s="30" t="str">
        <f t="shared" si="8"/>
        <v>32/32</v>
      </c>
    </row>
    <row r="121" spans="1:13" ht="12.75" hidden="1">
      <c r="A121" s="27" t="s">
        <v>14</v>
      </c>
      <c r="B121" t="s">
        <v>88</v>
      </c>
      <c r="C121" s="15">
        <v>36652</v>
      </c>
      <c r="D121" s="22">
        <v>99</v>
      </c>
      <c r="E121" s="14">
        <v>6</v>
      </c>
      <c r="F121" s="14">
        <v>7</v>
      </c>
      <c r="G121" s="14">
        <v>12</v>
      </c>
      <c r="H121" s="14">
        <v>16</v>
      </c>
      <c r="I121" s="14">
        <v>7</v>
      </c>
      <c r="J121" s="14">
        <v>17</v>
      </c>
      <c r="K121" s="23">
        <f t="shared" si="7"/>
        <v>2.8289999999999997</v>
      </c>
      <c r="L121" s="24">
        <f t="shared" si="2"/>
        <v>2</v>
      </c>
      <c r="M121" s="30" t="str">
        <f t="shared" si="8"/>
        <v>32/32</v>
      </c>
    </row>
    <row r="122" spans="1:13" ht="12.75" hidden="1">
      <c r="A122" s="27" t="s">
        <v>16</v>
      </c>
      <c r="B122" t="s">
        <v>129</v>
      </c>
      <c r="C122" s="15">
        <v>36653</v>
      </c>
      <c r="D122" s="22">
        <v>114</v>
      </c>
      <c r="E122" s="14">
        <v>2</v>
      </c>
      <c r="F122" s="14">
        <v>3</v>
      </c>
      <c r="G122" s="14">
        <v>5</v>
      </c>
      <c r="H122" s="14">
        <v>14</v>
      </c>
      <c r="I122" s="14">
        <v>4</v>
      </c>
      <c r="J122" s="14">
        <v>13</v>
      </c>
      <c r="K122" s="23">
        <f t="shared" si="7"/>
        <v>1.714</v>
      </c>
      <c r="L122" s="24">
        <f t="shared" si="2"/>
        <v>1.714</v>
      </c>
      <c r="M122" s="30" t="str">
        <f t="shared" si="8"/>
        <v>32/32</v>
      </c>
    </row>
    <row r="123" spans="1:13" ht="12.75" hidden="1">
      <c r="A123" s="27" t="s">
        <v>11</v>
      </c>
      <c r="B123" t="s">
        <v>91</v>
      </c>
      <c r="C123" s="15">
        <v>36660</v>
      </c>
      <c r="D123" s="22">
        <v>82</v>
      </c>
      <c r="E123" s="14">
        <v>8</v>
      </c>
      <c r="F123" s="14">
        <v>7</v>
      </c>
      <c r="G123" s="14">
        <v>12</v>
      </c>
      <c r="H123" s="14">
        <v>16</v>
      </c>
      <c r="I123" s="14">
        <v>6</v>
      </c>
      <c r="J123" s="14">
        <v>15</v>
      </c>
      <c r="K123" s="23">
        <f t="shared" si="7"/>
        <v>2.872</v>
      </c>
      <c r="L123" s="24">
        <f t="shared" si="2"/>
        <v>2</v>
      </c>
      <c r="M123" s="30" t="str">
        <f t="shared" si="8"/>
        <v>32/32</v>
      </c>
    </row>
    <row r="124" spans="1:13" ht="12.75" hidden="1">
      <c r="A124" s="27" t="s">
        <v>11</v>
      </c>
      <c r="B124" t="s">
        <v>130</v>
      </c>
      <c r="C124" s="15">
        <v>36660</v>
      </c>
      <c r="D124" s="22">
        <v>82</v>
      </c>
      <c r="E124" s="14">
        <v>7</v>
      </c>
      <c r="F124" s="14">
        <v>8</v>
      </c>
      <c r="G124" s="14">
        <v>13</v>
      </c>
      <c r="H124" s="14">
        <v>15</v>
      </c>
      <c r="I124" s="14">
        <v>3</v>
      </c>
      <c r="J124" s="14">
        <v>6</v>
      </c>
      <c r="K124" s="23">
        <f t="shared" si="7"/>
        <v>2.542</v>
      </c>
      <c r="L124" s="24">
        <f t="shared" si="2"/>
        <v>2</v>
      </c>
      <c r="M124" s="30" t="str">
        <f t="shared" si="8"/>
        <v>32/32</v>
      </c>
    </row>
    <row r="125" spans="1:13" ht="12.75" hidden="1">
      <c r="A125" s="27" t="s">
        <v>12</v>
      </c>
      <c r="B125" t="s">
        <v>96</v>
      </c>
      <c r="C125" s="15">
        <v>36667</v>
      </c>
      <c r="D125" s="22">
        <v>64</v>
      </c>
      <c r="E125" s="14">
        <v>6</v>
      </c>
      <c r="F125" s="14">
        <v>7</v>
      </c>
      <c r="G125" s="14">
        <v>11</v>
      </c>
      <c r="H125" s="14">
        <v>16</v>
      </c>
      <c r="I125" s="14">
        <v>4</v>
      </c>
      <c r="J125" s="14">
        <v>15</v>
      </c>
      <c r="K125" s="23">
        <f t="shared" si="7"/>
        <v>2.6239999999999997</v>
      </c>
      <c r="L125" s="24">
        <f t="shared" si="2"/>
        <v>2</v>
      </c>
      <c r="M125" s="30" t="str">
        <f t="shared" si="8"/>
        <v>32/32</v>
      </c>
    </row>
    <row r="126" spans="1:13" ht="12.75" hidden="1">
      <c r="A126" s="27" t="s">
        <v>74</v>
      </c>
      <c r="B126" t="s">
        <v>69</v>
      </c>
      <c r="C126" s="15">
        <v>36681</v>
      </c>
      <c r="D126" s="22">
        <v>93</v>
      </c>
      <c r="E126" s="14">
        <v>7</v>
      </c>
      <c r="F126" s="14">
        <v>7</v>
      </c>
      <c r="G126" s="14">
        <v>13</v>
      </c>
      <c r="H126" s="14">
        <v>16</v>
      </c>
      <c r="I126" s="14">
        <v>9</v>
      </c>
      <c r="J126" s="14">
        <v>15</v>
      </c>
      <c r="K126" s="23">
        <f t="shared" si="7"/>
        <v>2.923</v>
      </c>
      <c r="L126" s="24">
        <f t="shared" si="2"/>
        <v>2</v>
      </c>
      <c r="M126" s="30" t="str">
        <f t="shared" si="8"/>
        <v>32/32</v>
      </c>
    </row>
    <row r="127" spans="1:13" ht="12.75" hidden="1">
      <c r="A127" s="27" t="s">
        <v>14</v>
      </c>
      <c r="B127" t="s">
        <v>24</v>
      </c>
      <c r="C127" s="15">
        <v>36688</v>
      </c>
      <c r="D127" s="22">
        <v>52</v>
      </c>
      <c r="E127" s="14">
        <v>5</v>
      </c>
      <c r="F127" s="14">
        <v>5</v>
      </c>
      <c r="G127" s="14">
        <v>6</v>
      </c>
      <c r="H127" s="14">
        <v>5</v>
      </c>
      <c r="I127" s="14">
        <v>1</v>
      </c>
      <c r="J127" s="14">
        <v>2</v>
      </c>
      <c r="K127" s="23">
        <f t="shared" si="7"/>
        <v>1.2819999999999998</v>
      </c>
      <c r="L127" s="24">
        <f t="shared" si="2"/>
        <v>1.2819999999999998</v>
      </c>
      <c r="M127" s="30" t="str">
        <f t="shared" si="8"/>
        <v>24/32</v>
      </c>
    </row>
    <row r="128" spans="1:13" ht="12.75" hidden="1">
      <c r="A128" s="27" t="s">
        <v>12</v>
      </c>
      <c r="B128" t="s">
        <v>20</v>
      </c>
      <c r="C128" s="15">
        <v>36695</v>
      </c>
      <c r="D128" s="22">
        <v>32</v>
      </c>
      <c r="E128" s="14">
        <v>3</v>
      </c>
      <c r="F128" s="14">
        <v>2</v>
      </c>
      <c r="G128" s="14">
        <v>4</v>
      </c>
      <c r="H128" s="14">
        <v>1</v>
      </c>
      <c r="I128" s="14">
        <v>0</v>
      </c>
      <c r="J128" s="14">
        <v>1</v>
      </c>
      <c r="K128" s="23">
        <f t="shared" si="7"/>
        <v>0.632</v>
      </c>
      <c r="L128" s="24">
        <f t="shared" si="2"/>
        <v>0.632</v>
      </c>
      <c r="M128" s="30" t="str">
        <f t="shared" si="8"/>
        <v>16/16</v>
      </c>
    </row>
    <row r="129" spans="1:13" ht="12.75" hidden="1">
      <c r="A129" s="27" t="s">
        <v>16</v>
      </c>
      <c r="B129" t="s">
        <v>98</v>
      </c>
      <c r="C129" s="15">
        <v>36700</v>
      </c>
      <c r="D129" s="22">
        <v>62</v>
      </c>
      <c r="E129" s="14">
        <v>6</v>
      </c>
      <c r="F129" s="14">
        <v>2</v>
      </c>
      <c r="G129" s="14">
        <v>5</v>
      </c>
      <c r="H129" s="14">
        <v>11</v>
      </c>
      <c r="I129" s="14">
        <v>1</v>
      </c>
      <c r="J129" s="14">
        <v>4</v>
      </c>
      <c r="K129" s="23">
        <f t="shared" si="7"/>
        <v>1.432</v>
      </c>
      <c r="L129" s="24">
        <f t="shared" si="2"/>
        <v>1.432</v>
      </c>
      <c r="M129" s="30" t="str">
        <f t="shared" si="8"/>
        <v>32/32</v>
      </c>
    </row>
    <row r="130" spans="1:13" ht="12.75" hidden="1">
      <c r="A130" s="27" t="s">
        <v>74</v>
      </c>
      <c r="B130" t="s">
        <v>98</v>
      </c>
      <c r="C130" s="15">
        <v>36700</v>
      </c>
      <c r="D130" s="22">
        <v>32</v>
      </c>
      <c r="E130" s="14">
        <v>3</v>
      </c>
      <c r="F130" s="14">
        <v>1</v>
      </c>
      <c r="G130" s="14">
        <v>1</v>
      </c>
      <c r="H130" s="14">
        <v>2</v>
      </c>
      <c r="I130" s="14">
        <v>4</v>
      </c>
      <c r="J130" s="14">
        <v>6</v>
      </c>
      <c r="K130" s="23">
        <f t="shared" si="7"/>
        <v>0.6920000000000001</v>
      </c>
      <c r="L130" s="24">
        <f t="shared" si="2"/>
        <v>0.6920000000000001</v>
      </c>
      <c r="M130" s="30" t="str">
        <f t="shared" si="8"/>
        <v>16/16</v>
      </c>
    </row>
    <row r="131" spans="1:13" ht="12.75" hidden="1">
      <c r="A131" s="27" t="s">
        <v>12</v>
      </c>
      <c r="B131" t="s">
        <v>98</v>
      </c>
      <c r="C131" s="15">
        <v>36702</v>
      </c>
      <c r="D131" s="22">
        <v>73</v>
      </c>
      <c r="E131" s="14">
        <v>7</v>
      </c>
      <c r="F131" s="14">
        <v>6</v>
      </c>
      <c r="G131" s="14">
        <v>9</v>
      </c>
      <c r="H131" s="14">
        <v>13</v>
      </c>
      <c r="I131" s="14">
        <v>1</v>
      </c>
      <c r="J131" s="14">
        <v>8</v>
      </c>
      <c r="K131" s="23">
        <f aca="true" t="shared" si="9" ref="K131:K162">(D131/10+7*E131+6*F131+5*G131+4*H131+3*J131+2*I131)/100</f>
        <v>2.153</v>
      </c>
      <c r="L131" s="24">
        <f t="shared" si="2"/>
        <v>2</v>
      </c>
      <c r="M131" s="30" t="str">
        <f aca="true" t="shared" si="10" ref="M131:M162">IF(ROUNDUP(D131*0.4,0)&lt;=2,2,IF(ROUNDUP(D131*0.4,0)&lt;=4,4,IF(ROUNDUP(D131*0.4,0)&lt;=8,8,IF(ROUNDUP(D131*0.4,0)&lt;=12,12,IF(ROUNDUP(D131*0.4,0)&lt;=16,16,IF(ROUNDUP(D131*0.4,0)&lt;=24,24,32))))))&amp;"/"&amp;MIN(32,MAX(2,2^ROUNDUP(LOG(ROUNDUP(D131*0.4,0),2),0)))</f>
        <v>32/32</v>
      </c>
    </row>
    <row r="132" spans="1:13" ht="12.75" hidden="1">
      <c r="A132" s="27" t="s">
        <v>11</v>
      </c>
      <c r="B132" t="s">
        <v>98</v>
      </c>
      <c r="C132" s="15">
        <v>36702</v>
      </c>
      <c r="D132" s="22">
        <v>67</v>
      </c>
      <c r="E132" s="14">
        <v>6</v>
      </c>
      <c r="F132" s="14">
        <v>8</v>
      </c>
      <c r="G132" s="14">
        <v>11</v>
      </c>
      <c r="H132" s="14">
        <v>9</v>
      </c>
      <c r="I132" s="14">
        <v>3</v>
      </c>
      <c r="J132" s="14">
        <v>4</v>
      </c>
      <c r="K132" s="23">
        <f t="shared" si="9"/>
        <v>2.057</v>
      </c>
      <c r="L132" s="24">
        <f t="shared" si="2"/>
        <v>2</v>
      </c>
      <c r="M132" s="30" t="str">
        <f t="shared" si="10"/>
        <v>32/32</v>
      </c>
    </row>
    <row r="133" spans="1:13" ht="12.75" hidden="1">
      <c r="A133" s="27" t="s">
        <v>15</v>
      </c>
      <c r="B133" t="s">
        <v>98</v>
      </c>
      <c r="C133" s="15">
        <v>36702</v>
      </c>
      <c r="D133" s="22">
        <v>60</v>
      </c>
      <c r="E133" s="14">
        <v>6</v>
      </c>
      <c r="F133" s="14">
        <v>7</v>
      </c>
      <c r="G133" s="14">
        <v>3</v>
      </c>
      <c r="H133" s="14">
        <v>8</v>
      </c>
      <c r="I133" s="14">
        <v>3</v>
      </c>
      <c r="J133" s="14">
        <v>7</v>
      </c>
      <c r="K133" s="23">
        <f t="shared" si="9"/>
        <v>1.64</v>
      </c>
      <c r="L133" s="24">
        <f t="shared" si="2"/>
        <v>1.64</v>
      </c>
      <c r="M133" s="30" t="str">
        <f t="shared" si="10"/>
        <v>24/32</v>
      </c>
    </row>
    <row r="134" spans="1:13" ht="12.75" hidden="1">
      <c r="A134" s="27" t="s">
        <v>14</v>
      </c>
      <c r="B134" t="s">
        <v>98</v>
      </c>
      <c r="C134" s="15">
        <v>36702</v>
      </c>
      <c r="D134" s="22">
        <v>28</v>
      </c>
      <c r="E134" s="14">
        <v>2</v>
      </c>
      <c r="F134" s="14">
        <v>3</v>
      </c>
      <c r="G134" s="14">
        <v>5</v>
      </c>
      <c r="H134" s="14">
        <v>4</v>
      </c>
      <c r="I134" s="14">
        <v>0</v>
      </c>
      <c r="J134" s="14">
        <v>3</v>
      </c>
      <c r="K134" s="23">
        <f t="shared" si="9"/>
        <v>0.848</v>
      </c>
      <c r="L134" s="24">
        <f t="shared" si="2"/>
        <v>0.848</v>
      </c>
      <c r="M134" s="30" t="str">
        <f t="shared" si="10"/>
        <v>12/16</v>
      </c>
    </row>
    <row r="135" spans="1:13" ht="12.75" hidden="1">
      <c r="A135" s="27" t="s">
        <v>74</v>
      </c>
      <c r="B135" t="s">
        <v>132</v>
      </c>
      <c r="C135" s="15">
        <v>36709</v>
      </c>
      <c r="D135" s="22">
        <v>65</v>
      </c>
      <c r="E135" s="14">
        <v>8</v>
      </c>
      <c r="F135" s="14">
        <v>7</v>
      </c>
      <c r="G135" s="14">
        <v>12</v>
      </c>
      <c r="H135" s="14">
        <v>9</v>
      </c>
      <c r="I135" s="14">
        <v>7</v>
      </c>
      <c r="J135" s="14">
        <v>5</v>
      </c>
      <c r="K135" s="23">
        <f t="shared" si="9"/>
        <v>2.295</v>
      </c>
      <c r="L135" s="24">
        <f t="shared" si="2"/>
        <v>2</v>
      </c>
      <c r="M135" s="30" t="str">
        <f t="shared" si="10"/>
        <v>32/32</v>
      </c>
    </row>
    <row r="136" spans="1:13" ht="12.75" hidden="1">
      <c r="A136" s="27" t="s">
        <v>14</v>
      </c>
      <c r="B136" t="s">
        <v>103</v>
      </c>
      <c r="C136" s="15">
        <v>36737</v>
      </c>
      <c r="D136" s="22">
        <v>32</v>
      </c>
      <c r="E136" s="14">
        <v>2</v>
      </c>
      <c r="F136" s="14">
        <v>2</v>
      </c>
      <c r="G136" s="14">
        <v>7</v>
      </c>
      <c r="H136" s="14">
        <v>10</v>
      </c>
      <c r="I136" s="14">
        <v>2</v>
      </c>
      <c r="J136" s="14">
        <v>0</v>
      </c>
      <c r="K136" s="23">
        <f t="shared" si="9"/>
        <v>1.082</v>
      </c>
      <c r="L136" s="24">
        <f t="shared" si="2"/>
        <v>1.082</v>
      </c>
      <c r="M136" s="30" t="str">
        <f t="shared" si="10"/>
        <v>16/16</v>
      </c>
    </row>
    <row r="137" spans="1:13" ht="12.75" hidden="1">
      <c r="A137" s="27" t="s">
        <v>11</v>
      </c>
      <c r="B137" t="s">
        <v>103</v>
      </c>
      <c r="C137" s="15">
        <v>36737</v>
      </c>
      <c r="D137" s="22">
        <v>32</v>
      </c>
      <c r="E137" s="14">
        <v>5</v>
      </c>
      <c r="F137" s="14">
        <v>3</v>
      </c>
      <c r="G137" s="14">
        <v>7</v>
      </c>
      <c r="H137" s="14">
        <v>7</v>
      </c>
      <c r="I137" s="14">
        <v>2</v>
      </c>
      <c r="J137" s="14">
        <v>3</v>
      </c>
      <c r="K137" s="23">
        <f t="shared" si="9"/>
        <v>1.3219999999999998</v>
      </c>
      <c r="L137" s="24">
        <f t="shared" si="2"/>
        <v>1.3219999999999998</v>
      </c>
      <c r="M137" s="30" t="str">
        <f t="shared" si="10"/>
        <v>16/16</v>
      </c>
    </row>
    <row r="138" spans="1:13" ht="12.75" hidden="1">
      <c r="A138" s="27" t="s">
        <v>16</v>
      </c>
      <c r="B138" t="s">
        <v>70</v>
      </c>
      <c r="C138" s="15">
        <v>36800</v>
      </c>
      <c r="D138" s="22">
        <v>337</v>
      </c>
      <c r="E138" s="14">
        <v>0</v>
      </c>
      <c r="F138" s="14">
        <v>0</v>
      </c>
      <c r="G138" s="14">
        <v>1</v>
      </c>
      <c r="H138" s="14">
        <v>4</v>
      </c>
      <c r="I138" s="14">
        <v>3</v>
      </c>
      <c r="J138" s="14">
        <v>7</v>
      </c>
      <c r="K138" s="23">
        <f t="shared" si="9"/>
        <v>0.8170000000000001</v>
      </c>
      <c r="L138" s="24">
        <f t="shared" si="2"/>
        <v>0.8170000000000001</v>
      </c>
      <c r="M138" s="30" t="str">
        <f t="shared" si="10"/>
        <v>32/32</v>
      </c>
    </row>
    <row r="139" spans="1:13" ht="12.75" hidden="1">
      <c r="A139" s="27" t="s">
        <v>12</v>
      </c>
      <c r="B139" s="35" t="s">
        <v>37</v>
      </c>
      <c r="C139" s="15">
        <v>36849</v>
      </c>
      <c r="D139" s="22">
        <v>102</v>
      </c>
      <c r="E139" s="14">
        <v>0</v>
      </c>
      <c r="F139" s="14">
        <v>0</v>
      </c>
      <c r="G139" s="14">
        <v>0</v>
      </c>
      <c r="H139" s="14">
        <v>0</v>
      </c>
      <c r="I139" s="14">
        <v>1</v>
      </c>
      <c r="J139" s="14">
        <v>0</v>
      </c>
      <c r="K139" s="23">
        <f t="shared" si="9"/>
        <v>0.122</v>
      </c>
      <c r="L139" s="24">
        <f t="shared" si="2"/>
        <v>0.122</v>
      </c>
      <c r="M139" s="30" t="str">
        <f t="shared" si="10"/>
        <v>32/32</v>
      </c>
    </row>
    <row r="140" spans="1:13" ht="12.75" hidden="1">
      <c r="A140" s="27" t="s">
        <v>16</v>
      </c>
      <c r="B140" s="34" t="s">
        <v>137</v>
      </c>
      <c r="C140" s="15">
        <v>36877</v>
      </c>
      <c r="D140" s="22">
        <v>179</v>
      </c>
      <c r="E140" s="14">
        <v>1</v>
      </c>
      <c r="F140" s="14">
        <v>1</v>
      </c>
      <c r="G140" s="14">
        <v>1</v>
      </c>
      <c r="H140" s="14">
        <v>4</v>
      </c>
      <c r="I140" s="14">
        <v>5</v>
      </c>
      <c r="J140" s="14">
        <v>3</v>
      </c>
      <c r="K140" s="23">
        <f t="shared" si="9"/>
        <v>0.7090000000000001</v>
      </c>
      <c r="L140" s="24">
        <f t="shared" si="2"/>
        <v>0.7090000000000001</v>
      </c>
      <c r="M140" s="30" t="str">
        <f t="shared" si="10"/>
        <v>32/32</v>
      </c>
    </row>
    <row r="141" spans="1:13" ht="12.75" hidden="1">
      <c r="A141" s="27" t="s">
        <v>16</v>
      </c>
      <c r="B141" s="34" t="s">
        <v>101</v>
      </c>
      <c r="C141" s="15">
        <v>36919</v>
      </c>
      <c r="D141" s="22">
        <v>112</v>
      </c>
      <c r="E141" s="14">
        <v>6</v>
      </c>
      <c r="F141" s="14">
        <v>3</v>
      </c>
      <c r="G141" s="14">
        <v>9</v>
      </c>
      <c r="H141" s="14">
        <v>15</v>
      </c>
      <c r="I141" s="14">
        <v>3</v>
      </c>
      <c r="J141" s="14">
        <v>13</v>
      </c>
      <c r="K141" s="23">
        <f t="shared" si="9"/>
        <v>2.2119999999999997</v>
      </c>
      <c r="L141" s="24">
        <f t="shared" si="2"/>
        <v>2</v>
      </c>
      <c r="M141" s="30" t="str">
        <f t="shared" si="10"/>
        <v>32/32</v>
      </c>
    </row>
    <row r="142" spans="1:13" ht="12.75" hidden="1">
      <c r="A142" s="27" t="s">
        <v>74</v>
      </c>
      <c r="B142" s="34" t="s">
        <v>141</v>
      </c>
      <c r="C142" s="15">
        <v>36919</v>
      </c>
      <c r="D142" s="22">
        <v>52</v>
      </c>
      <c r="E142" s="14">
        <v>1</v>
      </c>
      <c r="F142" s="14">
        <v>0</v>
      </c>
      <c r="G142" s="14">
        <v>3</v>
      </c>
      <c r="H142" s="14">
        <v>5</v>
      </c>
      <c r="I142" s="14">
        <v>5</v>
      </c>
      <c r="J142" s="14">
        <v>5</v>
      </c>
      <c r="K142" s="23">
        <f t="shared" si="9"/>
        <v>0.722</v>
      </c>
      <c r="L142" s="24">
        <f t="shared" si="2"/>
        <v>0.722</v>
      </c>
      <c r="M142" s="30" t="str">
        <f t="shared" si="10"/>
        <v>24/32</v>
      </c>
    </row>
    <row r="143" spans="1:13" ht="12.75" hidden="1">
      <c r="A143" s="27" t="s">
        <v>16</v>
      </c>
      <c r="B143" s="34" t="s">
        <v>110</v>
      </c>
      <c r="C143" s="15">
        <v>36926</v>
      </c>
      <c r="D143" s="22">
        <v>82</v>
      </c>
      <c r="E143" s="14">
        <v>2</v>
      </c>
      <c r="F143" s="14">
        <v>0</v>
      </c>
      <c r="G143" s="14">
        <v>2</v>
      </c>
      <c r="H143" s="14">
        <v>5</v>
      </c>
      <c r="I143" s="14">
        <v>2</v>
      </c>
      <c r="J143" s="14">
        <v>9</v>
      </c>
      <c r="K143" s="23">
        <f t="shared" si="9"/>
        <v>0.8320000000000001</v>
      </c>
      <c r="L143" s="24">
        <f t="shared" si="2"/>
        <v>0.8320000000000001</v>
      </c>
      <c r="M143" s="30" t="str">
        <f t="shared" si="10"/>
        <v>32/32</v>
      </c>
    </row>
    <row r="144" spans="1:13" ht="12.75" hidden="1">
      <c r="A144" s="27" t="s">
        <v>15</v>
      </c>
      <c r="B144" s="34" t="s">
        <v>104</v>
      </c>
      <c r="C144" s="15">
        <v>36926</v>
      </c>
      <c r="D144" s="22">
        <v>90</v>
      </c>
      <c r="E144" s="14">
        <v>2</v>
      </c>
      <c r="F144" s="14">
        <v>2</v>
      </c>
      <c r="G144" s="14">
        <v>6</v>
      </c>
      <c r="H144" s="14">
        <v>13</v>
      </c>
      <c r="I144" s="14">
        <v>3</v>
      </c>
      <c r="J144" s="14">
        <v>9</v>
      </c>
      <c r="K144" s="23">
        <f t="shared" si="9"/>
        <v>1.5</v>
      </c>
      <c r="L144" s="24">
        <f t="shared" si="2"/>
        <v>1.5</v>
      </c>
      <c r="M144" s="30" t="str">
        <f t="shared" si="10"/>
        <v>32/32</v>
      </c>
    </row>
    <row r="145" spans="1:13" ht="12.75" hidden="1">
      <c r="A145" s="27" t="s">
        <v>74</v>
      </c>
      <c r="B145" s="34" t="s">
        <v>117</v>
      </c>
      <c r="C145" s="15">
        <v>36926</v>
      </c>
      <c r="D145" s="22">
        <v>86</v>
      </c>
      <c r="E145" s="14">
        <v>7</v>
      </c>
      <c r="F145" s="14">
        <v>5</v>
      </c>
      <c r="G145" s="14">
        <v>10</v>
      </c>
      <c r="H145" s="14">
        <v>17</v>
      </c>
      <c r="I145" s="14">
        <v>9</v>
      </c>
      <c r="J145" s="14">
        <v>12</v>
      </c>
      <c r="K145" s="23">
        <f t="shared" si="9"/>
        <v>2.596</v>
      </c>
      <c r="L145" s="24">
        <f t="shared" si="2"/>
        <v>2</v>
      </c>
      <c r="M145" s="30" t="str">
        <f t="shared" si="10"/>
        <v>32/32</v>
      </c>
    </row>
    <row r="146" spans="1:13" ht="12.75" hidden="1">
      <c r="A146" s="27" t="s">
        <v>11</v>
      </c>
      <c r="B146" s="34" t="s">
        <v>142</v>
      </c>
      <c r="C146" s="15">
        <v>36933</v>
      </c>
      <c r="D146" s="22">
        <v>27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23">
        <f t="shared" si="9"/>
        <v>0.027000000000000003</v>
      </c>
      <c r="L146" s="24">
        <f t="shared" si="2"/>
        <v>0.027000000000000003</v>
      </c>
      <c r="M146" s="30" t="str">
        <f t="shared" si="10"/>
        <v>12/16</v>
      </c>
    </row>
    <row r="147" spans="1:13" ht="12.75" hidden="1">
      <c r="A147" s="27" t="s">
        <v>16</v>
      </c>
      <c r="B147" s="34" t="s">
        <v>71</v>
      </c>
      <c r="C147" s="15">
        <v>36947</v>
      </c>
      <c r="D147" s="22">
        <v>138</v>
      </c>
      <c r="E147" s="14">
        <v>2</v>
      </c>
      <c r="F147" s="14">
        <v>5</v>
      </c>
      <c r="G147" s="14">
        <v>6</v>
      </c>
      <c r="H147" s="14">
        <v>11</v>
      </c>
      <c r="I147" s="14">
        <v>6</v>
      </c>
      <c r="J147" s="14">
        <v>6</v>
      </c>
      <c r="K147" s="23">
        <f t="shared" si="9"/>
        <v>1.618</v>
      </c>
      <c r="L147" s="24">
        <f t="shared" si="2"/>
        <v>1.618</v>
      </c>
      <c r="M147" s="30" t="str">
        <f t="shared" si="10"/>
        <v>32/32</v>
      </c>
    </row>
    <row r="148" spans="1:13" ht="12.75" hidden="1">
      <c r="A148" s="27" t="s">
        <v>74</v>
      </c>
      <c r="B148" s="34" t="s">
        <v>71</v>
      </c>
      <c r="C148" s="15">
        <v>36954</v>
      </c>
      <c r="D148" s="22">
        <v>94</v>
      </c>
      <c r="E148" s="14">
        <v>7</v>
      </c>
      <c r="F148" s="14">
        <v>6</v>
      </c>
      <c r="G148" s="14">
        <v>13</v>
      </c>
      <c r="H148" s="14">
        <v>24</v>
      </c>
      <c r="I148" s="14">
        <v>13</v>
      </c>
      <c r="J148" s="14">
        <v>9</v>
      </c>
      <c r="K148" s="23">
        <f t="shared" si="9"/>
        <v>3.0839999999999996</v>
      </c>
      <c r="L148" s="24">
        <f t="shared" si="2"/>
        <v>2</v>
      </c>
      <c r="M148" s="30" t="str">
        <f t="shared" si="10"/>
        <v>32/32</v>
      </c>
    </row>
    <row r="149" spans="1:13" ht="12.75" hidden="1">
      <c r="A149" s="27" t="s">
        <v>11</v>
      </c>
      <c r="B149" s="34" t="s">
        <v>143</v>
      </c>
      <c r="C149" s="15">
        <v>36968</v>
      </c>
      <c r="D149" s="22">
        <v>29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23">
        <f t="shared" si="9"/>
        <v>0.028999999999999998</v>
      </c>
      <c r="L149" s="24">
        <f t="shared" si="2"/>
        <v>0.028999999999999998</v>
      </c>
      <c r="M149" s="30" t="str">
        <f t="shared" si="10"/>
        <v>12/16</v>
      </c>
    </row>
    <row r="150" spans="1:13" ht="12.75" hidden="1">
      <c r="A150" s="27" t="s">
        <v>74</v>
      </c>
      <c r="B150" s="34" t="s">
        <v>119</v>
      </c>
      <c r="C150" s="15">
        <v>36968</v>
      </c>
      <c r="D150" s="22">
        <v>85</v>
      </c>
      <c r="E150" s="14">
        <v>8</v>
      </c>
      <c r="F150" s="14">
        <v>5</v>
      </c>
      <c r="G150" s="14">
        <v>14</v>
      </c>
      <c r="H150" s="14">
        <v>19</v>
      </c>
      <c r="I150" s="14">
        <v>12</v>
      </c>
      <c r="J150" s="14">
        <v>7</v>
      </c>
      <c r="K150" s="23">
        <f t="shared" si="9"/>
        <v>2.855</v>
      </c>
      <c r="L150" s="24">
        <f t="shared" si="2"/>
        <v>2</v>
      </c>
      <c r="M150" s="30" t="str">
        <f t="shared" si="10"/>
        <v>32/32</v>
      </c>
    </row>
    <row r="151" spans="1:13" ht="12.75" hidden="1">
      <c r="A151" s="27" t="s">
        <v>16</v>
      </c>
      <c r="B151" s="34" t="s">
        <v>22</v>
      </c>
      <c r="C151" s="15">
        <v>36974</v>
      </c>
      <c r="D151" s="22">
        <v>84</v>
      </c>
      <c r="E151" s="14">
        <v>3</v>
      </c>
      <c r="F151" s="14">
        <v>2</v>
      </c>
      <c r="G151" s="14">
        <v>2</v>
      </c>
      <c r="H151" s="14">
        <v>10</v>
      </c>
      <c r="I151" s="14">
        <v>0</v>
      </c>
      <c r="J151" s="14">
        <v>4</v>
      </c>
      <c r="K151" s="23">
        <f t="shared" si="9"/>
        <v>1.034</v>
      </c>
      <c r="L151" s="24">
        <f t="shared" si="2"/>
        <v>1.034</v>
      </c>
      <c r="M151" s="30" t="str">
        <f t="shared" si="10"/>
        <v>32/32</v>
      </c>
    </row>
    <row r="152" spans="1:13" ht="12.75" hidden="1">
      <c r="A152" s="27" t="s">
        <v>16</v>
      </c>
      <c r="B152" s="34" t="s">
        <v>124</v>
      </c>
      <c r="C152" s="15">
        <v>36982</v>
      </c>
      <c r="D152" s="22">
        <v>42</v>
      </c>
      <c r="E152" s="14">
        <v>0</v>
      </c>
      <c r="F152" s="14">
        <v>0</v>
      </c>
      <c r="G152" s="14">
        <v>0</v>
      </c>
      <c r="H152" s="14">
        <v>1</v>
      </c>
      <c r="I152" s="14">
        <v>0</v>
      </c>
      <c r="J152" s="14">
        <v>2</v>
      </c>
      <c r="K152" s="23">
        <f t="shared" si="9"/>
        <v>0.142</v>
      </c>
      <c r="L152" s="24">
        <f t="shared" si="2"/>
        <v>0.142</v>
      </c>
      <c r="M152" s="30" t="str">
        <f t="shared" si="10"/>
        <v>24/32</v>
      </c>
    </row>
    <row r="153" spans="1:13" ht="12.75" hidden="1">
      <c r="A153" s="27" t="s">
        <v>15</v>
      </c>
      <c r="B153" s="34" t="s">
        <v>23</v>
      </c>
      <c r="C153" s="15">
        <v>36982</v>
      </c>
      <c r="D153" s="22">
        <v>65</v>
      </c>
      <c r="E153" s="14">
        <v>2</v>
      </c>
      <c r="F153" s="14">
        <v>3</v>
      </c>
      <c r="G153" s="14">
        <v>6</v>
      </c>
      <c r="H153" s="14">
        <v>1</v>
      </c>
      <c r="I153" s="14">
        <v>0</v>
      </c>
      <c r="J153" s="14">
        <v>6</v>
      </c>
      <c r="K153" s="23">
        <f t="shared" si="9"/>
        <v>0.905</v>
      </c>
      <c r="L153" s="24">
        <f t="shared" si="2"/>
        <v>0.905</v>
      </c>
      <c r="M153" s="30" t="str">
        <f t="shared" si="10"/>
        <v>32/32</v>
      </c>
    </row>
    <row r="154" spans="1:13" ht="12.75" hidden="1">
      <c r="A154" s="27" t="s">
        <v>74</v>
      </c>
      <c r="B154" s="34" t="s">
        <v>123</v>
      </c>
      <c r="C154" s="15">
        <v>36982</v>
      </c>
      <c r="D154" s="22">
        <v>94</v>
      </c>
      <c r="E154" s="14">
        <v>8</v>
      </c>
      <c r="F154" s="14">
        <v>5</v>
      </c>
      <c r="G154" s="14">
        <v>9</v>
      </c>
      <c r="H154" s="14">
        <v>16</v>
      </c>
      <c r="I154" s="14">
        <v>4</v>
      </c>
      <c r="J154" s="14">
        <v>12</v>
      </c>
      <c r="K154" s="23">
        <f t="shared" si="9"/>
        <v>2.484</v>
      </c>
      <c r="L154" s="24">
        <f t="shared" si="2"/>
        <v>2</v>
      </c>
      <c r="M154" s="30" t="str">
        <f t="shared" si="10"/>
        <v>32/32</v>
      </c>
    </row>
    <row r="155" spans="1:13" ht="12.75" hidden="1">
      <c r="A155" s="27" t="s">
        <v>11</v>
      </c>
      <c r="B155" s="34" t="s">
        <v>94</v>
      </c>
      <c r="C155" s="15">
        <v>36988</v>
      </c>
      <c r="D155" s="22">
        <v>64</v>
      </c>
      <c r="E155" s="14">
        <v>1</v>
      </c>
      <c r="F155" s="14">
        <v>0</v>
      </c>
      <c r="G155" s="14">
        <v>3</v>
      </c>
      <c r="H155" s="14">
        <v>5</v>
      </c>
      <c r="I155" s="14">
        <v>2</v>
      </c>
      <c r="J155" s="14">
        <v>5</v>
      </c>
      <c r="K155" s="23">
        <f t="shared" si="9"/>
        <v>0.674</v>
      </c>
      <c r="L155" s="24">
        <f t="shared" si="2"/>
        <v>0.674</v>
      </c>
      <c r="M155" s="30" t="str">
        <f t="shared" si="10"/>
        <v>32/32</v>
      </c>
    </row>
    <row r="156" spans="1:13" ht="12.75" hidden="1">
      <c r="A156" s="27" t="s">
        <v>16</v>
      </c>
      <c r="B156" s="34" t="s">
        <v>146</v>
      </c>
      <c r="C156" s="15">
        <v>36996</v>
      </c>
      <c r="D156" s="22">
        <v>47</v>
      </c>
      <c r="E156" s="14">
        <v>1</v>
      </c>
      <c r="F156" s="14">
        <v>1</v>
      </c>
      <c r="G156" s="14">
        <v>2</v>
      </c>
      <c r="H156" s="14">
        <v>4</v>
      </c>
      <c r="I156" s="14">
        <v>0</v>
      </c>
      <c r="J156" s="14">
        <v>5</v>
      </c>
      <c r="K156" s="23">
        <f t="shared" si="9"/>
        <v>0.5870000000000001</v>
      </c>
      <c r="L156" s="24">
        <f t="shared" si="2"/>
        <v>0.5870000000000001</v>
      </c>
      <c r="M156" s="30" t="str">
        <f t="shared" si="10"/>
        <v>24/32</v>
      </c>
    </row>
    <row r="157" spans="1:13" ht="12.75" hidden="1">
      <c r="A157" s="27" t="s">
        <v>16</v>
      </c>
      <c r="B157" s="34" t="s">
        <v>93</v>
      </c>
      <c r="C157" s="15">
        <v>37024</v>
      </c>
      <c r="D157" s="22">
        <v>149</v>
      </c>
      <c r="E157" s="14">
        <v>5</v>
      </c>
      <c r="F157" s="14">
        <v>5</v>
      </c>
      <c r="G157" s="14">
        <v>11</v>
      </c>
      <c r="H157" s="14">
        <v>17</v>
      </c>
      <c r="I157" s="14">
        <v>6</v>
      </c>
      <c r="J157" s="14">
        <v>13</v>
      </c>
      <c r="K157" s="23">
        <f t="shared" si="9"/>
        <v>2.539</v>
      </c>
      <c r="L157" s="24">
        <f t="shared" si="2"/>
        <v>2</v>
      </c>
      <c r="M157" s="30" t="str">
        <f t="shared" si="10"/>
        <v>32/32</v>
      </c>
    </row>
    <row r="158" spans="1:13" ht="12.75" hidden="1">
      <c r="A158" s="27" t="s">
        <v>11</v>
      </c>
      <c r="B158" s="34" t="s">
        <v>130</v>
      </c>
      <c r="C158" s="15">
        <v>37024</v>
      </c>
      <c r="D158" s="22">
        <v>65</v>
      </c>
      <c r="E158" s="14">
        <v>1</v>
      </c>
      <c r="F158" s="14">
        <v>4</v>
      </c>
      <c r="G158" s="14">
        <v>6</v>
      </c>
      <c r="H158" s="14">
        <v>8</v>
      </c>
      <c r="I158" s="14">
        <v>4</v>
      </c>
      <c r="J158" s="14">
        <v>7</v>
      </c>
      <c r="K158" s="23">
        <f t="shared" si="9"/>
        <v>1.285</v>
      </c>
      <c r="L158" s="24">
        <f t="shared" si="2"/>
        <v>1.285</v>
      </c>
      <c r="M158" s="30" t="str">
        <f t="shared" si="10"/>
        <v>32/32</v>
      </c>
    </row>
    <row r="159" spans="1:13" ht="12.75" hidden="1">
      <c r="A159" s="27" t="s">
        <v>16</v>
      </c>
      <c r="B159" s="34" t="s">
        <v>148</v>
      </c>
      <c r="C159" s="15">
        <v>37038</v>
      </c>
      <c r="D159" s="22">
        <v>80</v>
      </c>
      <c r="E159" s="14">
        <v>1</v>
      </c>
      <c r="F159" s="14">
        <v>1</v>
      </c>
      <c r="G159" s="14">
        <v>2</v>
      </c>
      <c r="H159" s="14">
        <v>1</v>
      </c>
      <c r="I159" s="14">
        <v>0</v>
      </c>
      <c r="J159" s="14">
        <v>0</v>
      </c>
      <c r="K159" s="23">
        <f t="shared" si="9"/>
        <v>0.35</v>
      </c>
      <c r="L159" s="24">
        <f t="shared" si="2"/>
        <v>0.35</v>
      </c>
      <c r="M159" s="30" t="str">
        <f t="shared" si="10"/>
        <v>32/32</v>
      </c>
    </row>
    <row r="160" spans="1:13" ht="12.75" hidden="1">
      <c r="A160" s="27" t="s">
        <v>15</v>
      </c>
      <c r="B160" s="34" t="s">
        <v>147</v>
      </c>
      <c r="C160" s="15">
        <v>37038</v>
      </c>
      <c r="D160" s="22">
        <v>78</v>
      </c>
      <c r="E160" s="14">
        <v>6</v>
      </c>
      <c r="F160" s="14">
        <v>2</v>
      </c>
      <c r="G160" s="14">
        <v>7</v>
      </c>
      <c r="H160" s="14">
        <v>7</v>
      </c>
      <c r="I160" s="14">
        <v>4</v>
      </c>
      <c r="J160" s="14">
        <v>12</v>
      </c>
      <c r="K160" s="23">
        <f t="shared" si="9"/>
        <v>1.6880000000000002</v>
      </c>
      <c r="L160" s="24">
        <f t="shared" si="2"/>
        <v>1.6880000000000002</v>
      </c>
      <c r="M160" s="30" t="str">
        <f t="shared" si="10"/>
        <v>32/32</v>
      </c>
    </row>
    <row r="161" spans="1:13" ht="12.75" hidden="1">
      <c r="A161" s="27" t="s">
        <v>15</v>
      </c>
      <c r="B161" s="34" t="s">
        <v>149</v>
      </c>
      <c r="C161" s="15">
        <v>37045</v>
      </c>
      <c r="D161" s="22">
        <v>85</v>
      </c>
      <c r="E161" s="14">
        <v>3</v>
      </c>
      <c r="F161" s="14">
        <v>2</v>
      </c>
      <c r="G161" s="14">
        <v>10</v>
      </c>
      <c r="H161" s="14">
        <v>15</v>
      </c>
      <c r="I161" s="14">
        <v>10</v>
      </c>
      <c r="J161" s="14">
        <v>13</v>
      </c>
      <c r="K161" s="23">
        <f t="shared" si="9"/>
        <v>2.105</v>
      </c>
      <c r="L161" s="24">
        <f t="shared" si="2"/>
        <v>2</v>
      </c>
      <c r="M161" s="30" t="str">
        <f t="shared" si="10"/>
        <v>32/32</v>
      </c>
    </row>
    <row r="162" spans="1:13" ht="12.75" hidden="1">
      <c r="A162" s="27" t="s">
        <v>74</v>
      </c>
      <c r="B162" s="34" t="s">
        <v>69</v>
      </c>
      <c r="C162" s="15">
        <v>37051</v>
      </c>
      <c r="D162" s="22">
        <v>107</v>
      </c>
      <c r="E162" s="14">
        <v>8</v>
      </c>
      <c r="F162" s="14">
        <v>7</v>
      </c>
      <c r="G162" s="14">
        <v>13</v>
      </c>
      <c r="H162" s="14">
        <v>21</v>
      </c>
      <c r="I162" s="14">
        <v>12</v>
      </c>
      <c r="J162" s="14">
        <v>18</v>
      </c>
      <c r="K162" s="23">
        <f t="shared" si="9"/>
        <v>3.3569999999999998</v>
      </c>
      <c r="L162" s="24">
        <f t="shared" si="2"/>
        <v>2</v>
      </c>
      <c r="M162" s="30" t="str">
        <f t="shared" si="10"/>
        <v>32/32</v>
      </c>
    </row>
    <row r="163" spans="1:13" ht="12.75" hidden="1">
      <c r="A163" s="27" t="s">
        <v>16</v>
      </c>
      <c r="B163" s="34" t="s">
        <v>150</v>
      </c>
      <c r="C163" s="15">
        <v>37052</v>
      </c>
      <c r="D163" s="36">
        <v>121</v>
      </c>
      <c r="E163" s="14">
        <v>2</v>
      </c>
      <c r="F163" s="14">
        <v>5</v>
      </c>
      <c r="G163" s="14">
        <v>8</v>
      </c>
      <c r="H163" s="14">
        <v>10</v>
      </c>
      <c r="I163" s="14">
        <v>2</v>
      </c>
      <c r="J163" s="14">
        <v>11</v>
      </c>
      <c r="K163" s="23">
        <f aca="true" t="shared" si="11" ref="K163:K173">(D163/10+7*E163+6*F163+5*G163+4*H163+3*J163+2*I163)/100</f>
        <v>1.7309999999999999</v>
      </c>
      <c r="L163" s="24">
        <f t="shared" si="2"/>
        <v>1.7309999999999999</v>
      </c>
      <c r="M163" s="30" t="str">
        <f aca="true" t="shared" si="12" ref="M163:M172">IF(ROUNDUP(D163*0.4,0)&lt;=2,2,IF(ROUNDUP(D163*0.4,0)&lt;=4,4,IF(ROUNDUP(D163*0.4,0)&lt;=8,8,IF(ROUNDUP(D163*0.4,0)&lt;=12,12,IF(ROUNDUP(D163*0.4,0)&lt;=16,16,IF(ROUNDUP(D163*0.4,0)&lt;=24,24,32))))))&amp;"/"&amp;MIN(32,MAX(2,2^ROUNDUP(LOG(ROUNDUP(D163*0.4,0),2),0)))</f>
        <v>32/32</v>
      </c>
    </row>
    <row r="164" spans="1:13" ht="12.75" hidden="1">
      <c r="A164" s="27" t="s">
        <v>14</v>
      </c>
      <c r="B164" s="34" t="s">
        <v>24</v>
      </c>
      <c r="C164" s="15">
        <v>37058</v>
      </c>
      <c r="D164" s="22">
        <v>97</v>
      </c>
      <c r="E164" s="14">
        <v>6</v>
      </c>
      <c r="F164" s="14">
        <v>6</v>
      </c>
      <c r="G164" s="14">
        <v>11</v>
      </c>
      <c r="H164" s="14">
        <v>13</v>
      </c>
      <c r="I164" s="14">
        <v>6</v>
      </c>
      <c r="J164" s="14">
        <v>9</v>
      </c>
      <c r="K164" s="23">
        <f t="shared" si="11"/>
        <v>2.3369999999999997</v>
      </c>
      <c r="L164" s="24">
        <f t="shared" si="2"/>
        <v>2</v>
      </c>
      <c r="M164" s="30" t="str">
        <f t="shared" si="12"/>
        <v>32/32</v>
      </c>
    </row>
    <row r="165" spans="1:13" ht="12.75" hidden="1">
      <c r="A165" s="27" t="s">
        <v>16</v>
      </c>
      <c r="B165" s="34" t="s">
        <v>114</v>
      </c>
      <c r="C165" s="15">
        <v>37059</v>
      </c>
      <c r="D165" s="22">
        <v>56</v>
      </c>
      <c r="E165" s="14">
        <v>1</v>
      </c>
      <c r="F165" s="14">
        <v>1</v>
      </c>
      <c r="G165" s="14">
        <v>1</v>
      </c>
      <c r="H165" s="14">
        <v>6</v>
      </c>
      <c r="I165" s="14">
        <v>1</v>
      </c>
      <c r="J165" s="14">
        <v>6</v>
      </c>
      <c r="K165" s="23">
        <f t="shared" si="11"/>
        <v>0.6759999999999999</v>
      </c>
      <c r="L165" s="24">
        <f t="shared" si="2"/>
        <v>0.6759999999999999</v>
      </c>
      <c r="M165" s="30" t="str">
        <f t="shared" si="12"/>
        <v>24/32</v>
      </c>
    </row>
    <row r="166" spans="1:13" ht="12.75" hidden="1">
      <c r="A166" s="27" t="s">
        <v>11</v>
      </c>
      <c r="B166" s="34" t="s">
        <v>18</v>
      </c>
      <c r="C166" s="15">
        <v>37064</v>
      </c>
      <c r="D166" s="36">
        <v>83</v>
      </c>
      <c r="E166" s="14">
        <v>4</v>
      </c>
      <c r="F166" s="14">
        <v>5</v>
      </c>
      <c r="G166" s="14">
        <v>8</v>
      </c>
      <c r="H166" s="14">
        <v>9</v>
      </c>
      <c r="I166" s="14">
        <v>1</v>
      </c>
      <c r="J166" s="14">
        <v>4</v>
      </c>
      <c r="K166" s="23">
        <f t="shared" si="11"/>
        <v>1.5630000000000002</v>
      </c>
      <c r="L166" s="24">
        <f t="shared" si="2"/>
        <v>1.5630000000000002</v>
      </c>
      <c r="M166" s="30" t="str">
        <f t="shared" si="12"/>
        <v>32/32</v>
      </c>
    </row>
    <row r="167" spans="1:13" ht="12.75" hidden="1">
      <c r="A167" s="27" t="s">
        <v>15</v>
      </c>
      <c r="B167" s="34" t="s">
        <v>18</v>
      </c>
      <c r="C167" s="15">
        <v>37064</v>
      </c>
      <c r="D167" s="36">
        <v>83</v>
      </c>
      <c r="E167" s="14">
        <v>5</v>
      </c>
      <c r="F167" s="14">
        <v>5</v>
      </c>
      <c r="G167" s="14">
        <v>6</v>
      </c>
      <c r="H167" s="14">
        <v>13</v>
      </c>
      <c r="I167" s="14">
        <v>2</v>
      </c>
      <c r="J167" s="14">
        <v>8</v>
      </c>
      <c r="K167" s="23">
        <f t="shared" si="11"/>
        <v>1.8330000000000002</v>
      </c>
      <c r="L167" s="24">
        <f t="shared" si="2"/>
        <v>1.8330000000000002</v>
      </c>
      <c r="M167" s="30" t="str">
        <f t="shared" si="12"/>
        <v>32/32</v>
      </c>
    </row>
    <row r="168" spans="1:13" ht="12.75" hidden="1">
      <c r="A168" s="27" t="s">
        <v>14</v>
      </c>
      <c r="B168" s="34" t="s">
        <v>18</v>
      </c>
      <c r="C168" s="15">
        <v>37064</v>
      </c>
      <c r="D168" s="36">
        <v>59</v>
      </c>
      <c r="E168" s="14">
        <v>1</v>
      </c>
      <c r="F168" s="14">
        <v>4</v>
      </c>
      <c r="G168" s="14">
        <v>5</v>
      </c>
      <c r="H168" s="14">
        <v>9</v>
      </c>
      <c r="I168" s="14">
        <v>2</v>
      </c>
      <c r="J168" s="14">
        <v>8</v>
      </c>
      <c r="K168" s="23">
        <f t="shared" si="11"/>
        <v>1.2590000000000001</v>
      </c>
      <c r="L168" s="24">
        <f t="shared" si="2"/>
        <v>1.2590000000000001</v>
      </c>
      <c r="M168" s="30" t="str">
        <f t="shared" si="12"/>
        <v>24/32</v>
      </c>
    </row>
    <row r="169" spans="1:13" ht="12.75" hidden="1">
      <c r="A169" s="27" t="s">
        <v>16</v>
      </c>
      <c r="B169" s="34" t="s">
        <v>18</v>
      </c>
      <c r="C169" s="15">
        <v>37066</v>
      </c>
      <c r="D169" s="36">
        <v>111</v>
      </c>
      <c r="E169" s="14">
        <v>4</v>
      </c>
      <c r="F169" s="14">
        <v>4</v>
      </c>
      <c r="G169" s="14">
        <v>5</v>
      </c>
      <c r="H169" s="14">
        <v>15</v>
      </c>
      <c r="I169" s="14">
        <v>3</v>
      </c>
      <c r="J169" s="14">
        <v>8</v>
      </c>
      <c r="K169" s="23">
        <f t="shared" si="11"/>
        <v>1.781</v>
      </c>
      <c r="L169" s="24">
        <f t="shared" si="2"/>
        <v>1.781</v>
      </c>
      <c r="M169" s="30" t="str">
        <f t="shared" si="12"/>
        <v>32/32</v>
      </c>
    </row>
    <row r="170" spans="1:13" ht="12.75" hidden="1">
      <c r="A170" s="27" t="s">
        <v>74</v>
      </c>
      <c r="B170" s="34" t="s">
        <v>18</v>
      </c>
      <c r="C170" s="15">
        <v>37066</v>
      </c>
      <c r="D170" s="36">
        <v>56</v>
      </c>
      <c r="E170" s="14">
        <v>3</v>
      </c>
      <c r="F170" s="14">
        <v>2</v>
      </c>
      <c r="G170" s="14">
        <v>6</v>
      </c>
      <c r="H170" s="14">
        <v>11</v>
      </c>
      <c r="I170" s="14">
        <v>4</v>
      </c>
      <c r="J170" s="14">
        <v>9</v>
      </c>
      <c r="K170" s="23">
        <f t="shared" si="11"/>
        <v>1.476</v>
      </c>
      <c r="L170" s="24">
        <f t="shared" si="2"/>
        <v>1.476</v>
      </c>
      <c r="M170" s="30" t="str">
        <f t="shared" si="12"/>
        <v>24/32</v>
      </c>
    </row>
    <row r="171" spans="1:13" ht="12.75" hidden="1">
      <c r="A171" s="27" t="s">
        <v>16</v>
      </c>
      <c r="B171" s="34" t="s">
        <v>151</v>
      </c>
      <c r="C171" s="15">
        <v>37073</v>
      </c>
      <c r="D171" s="36">
        <v>42</v>
      </c>
      <c r="E171" s="14">
        <v>0</v>
      </c>
      <c r="F171" s="14">
        <v>0</v>
      </c>
      <c r="G171" s="14">
        <v>1</v>
      </c>
      <c r="H171" s="14">
        <v>6</v>
      </c>
      <c r="I171" s="14">
        <v>0</v>
      </c>
      <c r="J171" s="14">
        <v>4</v>
      </c>
      <c r="K171" s="23">
        <f t="shared" si="11"/>
        <v>0.452</v>
      </c>
      <c r="L171" s="24">
        <f t="shared" si="2"/>
        <v>0.452</v>
      </c>
      <c r="M171" s="30" t="str">
        <f t="shared" si="12"/>
        <v>24/32</v>
      </c>
    </row>
    <row r="172" spans="1:13" ht="12.75" hidden="1">
      <c r="A172" s="27" t="s">
        <v>15</v>
      </c>
      <c r="B172" s="34" t="s">
        <v>151</v>
      </c>
      <c r="C172" s="15">
        <v>37134</v>
      </c>
      <c r="D172" s="36">
        <v>32</v>
      </c>
      <c r="E172" s="14">
        <v>0</v>
      </c>
      <c r="F172" s="14">
        <v>1</v>
      </c>
      <c r="G172" s="14">
        <v>1</v>
      </c>
      <c r="H172" s="14">
        <v>2</v>
      </c>
      <c r="I172" s="14">
        <v>0</v>
      </c>
      <c r="J172" s="14">
        <v>4</v>
      </c>
      <c r="K172" s="23">
        <f t="shared" si="11"/>
        <v>0.342</v>
      </c>
      <c r="L172" s="24">
        <f t="shared" si="2"/>
        <v>0.342</v>
      </c>
      <c r="M172" s="30" t="str">
        <f t="shared" si="12"/>
        <v>16/16</v>
      </c>
    </row>
    <row r="173" spans="1:13" ht="12.75" hidden="1">
      <c r="A173" s="27" t="s">
        <v>16</v>
      </c>
      <c r="B173" s="34" t="s">
        <v>56</v>
      </c>
      <c r="C173" s="15">
        <v>37157</v>
      </c>
      <c r="D173" s="36">
        <v>113</v>
      </c>
      <c r="E173" s="14">
        <v>4</v>
      </c>
      <c r="F173" s="14">
        <v>4</v>
      </c>
      <c r="G173" s="14">
        <v>7</v>
      </c>
      <c r="H173" s="14">
        <v>14</v>
      </c>
      <c r="I173" s="14">
        <v>5</v>
      </c>
      <c r="J173" s="14">
        <v>6</v>
      </c>
      <c r="K173" s="23">
        <f t="shared" si="11"/>
        <v>1.8230000000000002</v>
      </c>
      <c r="L173" s="24">
        <f aca="true" t="shared" si="13" ref="L173:L204">MIN(K173,2)</f>
        <v>1.8230000000000002</v>
      </c>
      <c r="M173" s="30" t="str">
        <f aca="true" t="shared" si="14" ref="M173:M236">IF(AND(D173&gt;=82,K173&gt;=2),"64/64",IF(ROUNDUP(D173*0.4,0)&lt;=4,4,IF(ROUNDUP(D173*0.4,0)&lt;=8,8,IF(ROUNDUP(D173*0.4,0)&lt;=12,12,IF(ROUNDUP(D173*0.4,0)&lt;=16,16,IF(ROUNDUP(D173*0.4,0)&lt;=24,24,32)))))&amp;"/"&amp;MIN(32,MAX(2,2^ROUNDUP(LOG(ROUNDUP(D173*0.4,0),2),0))))</f>
        <v>32/32</v>
      </c>
    </row>
    <row r="174" spans="1:13" ht="12.75" hidden="1">
      <c r="A174" s="27" t="s">
        <v>11</v>
      </c>
      <c r="B174" s="34" t="s">
        <v>25</v>
      </c>
      <c r="C174" s="15">
        <v>37191</v>
      </c>
      <c r="D174" s="36">
        <v>85</v>
      </c>
      <c r="E174" s="14">
        <v>8</v>
      </c>
      <c r="F174" s="14">
        <v>8</v>
      </c>
      <c r="G174" s="14">
        <v>13</v>
      </c>
      <c r="H174" s="14">
        <v>11</v>
      </c>
      <c r="I174" s="14">
        <v>1</v>
      </c>
      <c r="J174" s="14">
        <v>8</v>
      </c>
      <c r="K174" s="23">
        <f aca="true" t="shared" si="15" ref="K174:K237">(D174/10+7*E174+6*F174+5*G174+4*H174+2*J174+3*I174)/100</f>
        <v>2.405</v>
      </c>
      <c r="L174" s="24">
        <f t="shared" si="13"/>
        <v>2</v>
      </c>
      <c r="M174" s="30" t="str">
        <f t="shared" si="14"/>
        <v>64/64</v>
      </c>
    </row>
    <row r="175" spans="1:13" ht="12.75" hidden="1">
      <c r="A175" s="27" t="s">
        <v>15</v>
      </c>
      <c r="B175" s="34" t="s">
        <v>25</v>
      </c>
      <c r="C175" s="15">
        <v>37191</v>
      </c>
      <c r="D175" s="36">
        <v>125</v>
      </c>
      <c r="E175" s="14">
        <v>7</v>
      </c>
      <c r="F175" s="14">
        <v>8</v>
      </c>
      <c r="G175" s="14">
        <v>13</v>
      </c>
      <c r="H175" s="14">
        <v>17</v>
      </c>
      <c r="I175" s="14">
        <v>2</v>
      </c>
      <c r="J175" s="14">
        <v>13</v>
      </c>
      <c r="K175" s="23">
        <f t="shared" si="15"/>
        <v>2.745</v>
      </c>
      <c r="L175" s="24">
        <f t="shared" si="13"/>
        <v>2</v>
      </c>
      <c r="M175" s="30" t="str">
        <f t="shared" si="14"/>
        <v>64/64</v>
      </c>
    </row>
    <row r="176" spans="1:13" ht="12.75" hidden="1">
      <c r="A176" s="27" t="s">
        <v>12</v>
      </c>
      <c r="B176" s="34" t="s">
        <v>25</v>
      </c>
      <c r="C176" s="15">
        <v>37192</v>
      </c>
      <c r="D176" s="36">
        <v>116</v>
      </c>
      <c r="E176" s="14">
        <v>8</v>
      </c>
      <c r="F176" s="14">
        <v>6</v>
      </c>
      <c r="G176" s="14">
        <v>7</v>
      </c>
      <c r="H176" s="14">
        <v>17</v>
      </c>
      <c r="I176" s="14">
        <v>1</v>
      </c>
      <c r="J176" s="14">
        <v>8</v>
      </c>
      <c r="K176" s="23">
        <f t="shared" si="15"/>
        <v>2.256</v>
      </c>
      <c r="L176" s="24">
        <f t="shared" si="13"/>
        <v>2</v>
      </c>
      <c r="M176" s="30" t="str">
        <f t="shared" si="14"/>
        <v>64/64</v>
      </c>
    </row>
    <row r="177" spans="1:13" ht="12.75" hidden="1">
      <c r="A177" s="27" t="s">
        <v>74</v>
      </c>
      <c r="B177" s="34" t="s">
        <v>25</v>
      </c>
      <c r="C177" s="15">
        <v>37192</v>
      </c>
      <c r="D177" s="36">
        <v>80</v>
      </c>
      <c r="E177" s="14">
        <v>7</v>
      </c>
      <c r="F177" s="14">
        <v>7</v>
      </c>
      <c r="G177" s="14">
        <v>11</v>
      </c>
      <c r="H177" s="14">
        <v>11</v>
      </c>
      <c r="I177" s="14">
        <v>0</v>
      </c>
      <c r="J177" s="14">
        <v>3</v>
      </c>
      <c r="K177" s="23">
        <f t="shared" si="15"/>
        <v>2.04</v>
      </c>
      <c r="L177" s="24">
        <f t="shared" si="13"/>
        <v>2</v>
      </c>
      <c r="M177" s="30" t="str">
        <f t="shared" si="14"/>
        <v>32/32</v>
      </c>
    </row>
    <row r="178" spans="1:13" ht="12.75" hidden="1">
      <c r="A178" s="27" t="s">
        <v>16</v>
      </c>
      <c r="B178" s="34" t="s">
        <v>25</v>
      </c>
      <c r="C178" s="15">
        <v>37193</v>
      </c>
      <c r="D178" s="36">
        <v>146</v>
      </c>
      <c r="E178" s="14">
        <v>8</v>
      </c>
      <c r="F178" s="14">
        <v>6</v>
      </c>
      <c r="G178" s="14">
        <v>10</v>
      </c>
      <c r="H178" s="14">
        <v>20</v>
      </c>
      <c r="I178" s="14">
        <v>4</v>
      </c>
      <c r="J178" s="14">
        <v>14</v>
      </c>
      <c r="K178" s="23">
        <f t="shared" si="15"/>
        <v>2.766</v>
      </c>
      <c r="L178" s="24">
        <f t="shared" si="13"/>
        <v>2</v>
      </c>
      <c r="M178" s="30" t="str">
        <f t="shared" si="14"/>
        <v>64/64</v>
      </c>
    </row>
    <row r="179" spans="1:13" ht="12.75" hidden="1">
      <c r="A179" s="27" t="s">
        <v>14</v>
      </c>
      <c r="B179" s="34" t="s">
        <v>25</v>
      </c>
      <c r="C179" s="15">
        <v>37193</v>
      </c>
      <c r="D179" s="36">
        <v>87</v>
      </c>
      <c r="E179" s="14">
        <v>7</v>
      </c>
      <c r="F179" s="14">
        <v>4</v>
      </c>
      <c r="G179" s="14">
        <v>11</v>
      </c>
      <c r="H179" s="14">
        <v>16</v>
      </c>
      <c r="I179" s="14">
        <v>0</v>
      </c>
      <c r="J179" s="14">
        <v>10</v>
      </c>
      <c r="K179" s="23">
        <f t="shared" si="15"/>
        <v>2.207</v>
      </c>
      <c r="L179" s="24">
        <f t="shared" si="13"/>
        <v>2</v>
      </c>
      <c r="M179" s="30" t="str">
        <f t="shared" si="14"/>
        <v>64/64</v>
      </c>
    </row>
    <row r="180" spans="1:13" ht="12.75" hidden="1">
      <c r="A180" s="27" t="s">
        <v>12</v>
      </c>
      <c r="B180" s="34" t="s">
        <v>37</v>
      </c>
      <c r="C180" s="15">
        <v>37213</v>
      </c>
      <c r="D180" s="36">
        <v>88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1</v>
      </c>
      <c r="K180" s="23">
        <f t="shared" si="15"/>
        <v>0.10800000000000001</v>
      </c>
      <c r="L180" s="24">
        <f t="shared" si="13"/>
        <v>0.10800000000000001</v>
      </c>
      <c r="M180" s="30" t="str">
        <f t="shared" si="14"/>
        <v>32/32</v>
      </c>
    </row>
    <row r="181" spans="1:13" ht="12.75" hidden="1">
      <c r="A181" s="27" t="s">
        <v>74</v>
      </c>
      <c r="B181" s="34" t="s">
        <v>163</v>
      </c>
      <c r="C181" s="15">
        <v>37268</v>
      </c>
      <c r="D181" s="36">
        <v>6</v>
      </c>
      <c r="E181" s="14">
        <v>0</v>
      </c>
      <c r="F181" s="14">
        <v>0</v>
      </c>
      <c r="G181" s="14">
        <v>1</v>
      </c>
      <c r="H181" s="14">
        <v>0</v>
      </c>
      <c r="I181" s="14">
        <v>0</v>
      </c>
      <c r="J181" s="14">
        <v>0</v>
      </c>
      <c r="K181" s="23">
        <f t="shared" si="15"/>
        <v>0.055999999999999994</v>
      </c>
      <c r="L181" s="24">
        <f t="shared" si="13"/>
        <v>0.055999999999999994</v>
      </c>
      <c r="M181" s="30" t="str">
        <f t="shared" si="14"/>
        <v>4/4</v>
      </c>
    </row>
    <row r="182" spans="1:13" ht="12.75" hidden="1">
      <c r="A182" s="27" t="s">
        <v>12</v>
      </c>
      <c r="B182" s="34" t="s">
        <v>158</v>
      </c>
      <c r="C182" s="15">
        <v>37271</v>
      </c>
      <c r="D182" s="36">
        <v>88</v>
      </c>
      <c r="E182" s="14">
        <v>4</v>
      </c>
      <c r="F182" s="14">
        <v>4</v>
      </c>
      <c r="G182" s="14">
        <v>5</v>
      </c>
      <c r="H182" s="14">
        <v>10</v>
      </c>
      <c r="I182" s="14">
        <v>1</v>
      </c>
      <c r="J182" s="14">
        <v>6</v>
      </c>
      <c r="K182" s="23">
        <f t="shared" si="15"/>
        <v>1.4080000000000001</v>
      </c>
      <c r="L182" s="24">
        <f t="shared" si="13"/>
        <v>1.4080000000000001</v>
      </c>
      <c r="M182" s="30" t="str">
        <f t="shared" si="14"/>
        <v>32/32</v>
      </c>
    </row>
    <row r="183" spans="1:13" ht="12.75" hidden="1">
      <c r="A183" s="27" t="s">
        <v>11</v>
      </c>
      <c r="B183" s="34" t="s">
        <v>164</v>
      </c>
      <c r="C183" s="15">
        <v>37276</v>
      </c>
      <c r="D183" s="36">
        <v>128</v>
      </c>
      <c r="E183" s="14">
        <v>2</v>
      </c>
      <c r="F183" s="14">
        <v>0</v>
      </c>
      <c r="G183" s="14">
        <v>4</v>
      </c>
      <c r="H183" s="14">
        <v>12</v>
      </c>
      <c r="I183" s="14">
        <v>1</v>
      </c>
      <c r="J183" s="14">
        <v>7</v>
      </c>
      <c r="K183" s="23">
        <f t="shared" si="15"/>
        <v>1.1179999999999999</v>
      </c>
      <c r="L183" s="24">
        <f t="shared" si="13"/>
        <v>1.1179999999999999</v>
      </c>
      <c r="M183" s="30" t="str">
        <f t="shared" si="14"/>
        <v>32/32</v>
      </c>
    </row>
    <row r="184" spans="1:13" ht="12.75" hidden="1">
      <c r="A184" s="27" t="s">
        <v>74</v>
      </c>
      <c r="B184" s="34" t="s">
        <v>37</v>
      </c>
      <c r="C184" s="15">
        <v>37282</v>
      </c>
      <c r="D184" s="36">
        <v>26</v>
      </c>
      <c r="E184" s="14">
        <v>0</v>
      </c>
      <c r="F184" s="14">
        <v>0</v>
      </c>
      <c r="G184" s="14">
        <v>1</v>
      </c>
      <c r="H184" s="14">
        <v>0</v>
      </c>
      <c r="I184" s="14">
        <v>0</v>
      </c>
      <c r="J184" s="14">
        <v>0</v>
      </c>
      <c r="K184" s="23">
        <f t="shared" si="15"/>
        <v>0.076</v>
      </c>
      <c r="L184" s="24">
        <f t="shared" si="13"/>
        <v>0.076</v>
      </c>
      <c r="M184" s="30" t="str">
        <f t="shared" si="14"/>
        <v>12/16</v>
      </c>
    </row>
    <row r="185" spans="1:13" ht="12.75" hidden="1">
      <c r="A185" s="27" t="s">
        <v>16</v>
      </c>
      <c r="B185" s="34" t="s">
        <v>101</v>
      </c>
      <c r="C185" s="15">
        <v>37283</v>
      </c>
      <c r="D185" s="36">
        <v>64</v>
      </c>
      <c r="E185" s="14">
        <v>4</v>
      </c>
      <c r="F185" s="14">
        <v>3</v>
      </c>
      <c r="G185" s="14">
        <v>8</v>
      </c>
      <c r="H185" s="14">
        <v>7</v>
      </c>
      <c r="I185" s="14">
        <v>2</v>
      </c>
      <c r="J185" s="14">
        <v>7</v>
      </c>
      <c r="K185" s="23">
        <f t="shared" si="15"/>
        <v>1.4040000000000001</v>
      </c>
      <c r="L185" s="24">
        <f t="shared" si="13"/>
        <v>1.4040000000000001</v>
      </c>
      <c r="M185" s="30" t="str">
        <f t="shared" si="14"/>
        <v>32/32</v>
      </c>
    </row>
    <row r="186" spans="1:13" ht="12.75" hidden="1">
      <c r="A186" s="27" t="s">
        <v>11</v>
      </c>
      <c r="B186" s="34" t="s">
        <v>162</v>
      </c>
      <c r="C186" s="15">
        <v>37283</v>
      </c>
      <c r="D186" s="36">
        <v>58</v>
      </c>
      <c r="E186" s="14">
        <v>1</v>
      </c>
      <c r="F186" s="14">
        <v>2</v>
      </c>
      <c r="G186" s="14">
        <v>5</v>
      </c>
      <c r="H186" s="14">
        <v>10</v>
      </c>
      <c r="I186" s="14">
        <v>1</v>
      </c>
      <c r="J186" s="14">
        <v>5</v>
      </c>
      <c r="K186" s="23">
        <f t="shared" si="15"/>
        <v>1.028</v>
      </c>
      <c r="L186" s="24">
        <f t="shared" si="13"/>
        <v>1.028</v>
      </c>
      <c r="M186" s="30" t="str">
        <f t="shared" si="14"/>
        <v>24/32</v>
      </c>
    </row>
    <row r="187" spans="1:13" ht="12.75" hidden="1">
      <c r="A187" s="27" t="s">
        <v>16</v>
      </c>
      <c r="B187" s="34" t="s">
        <v>110</v>
      </c>
      <c r="C187" s="15">
        <v>37290</v>
      </c>
      <c r="D187" s="36">
        <v>97</v>
      </c>
      <c r="E187" s="14">
        <v>1</v>
      </c>
      <c r="F187" s="14">
        <v>3</v>
      </c>
      <c r="G187" s="14">
        <v>3</v>
      </c>
      <c r="H187" s="14">
        <v>10</v>
      </c>
      <c r="I187" s="14">
        <v>0</v>
      </c>
      <c r="J187" s="14">
        <v>3</v>
      </c>
      <c r="K187" s="23">
        <f t="shared" si="15"/>
        <v>0.9570000000000001</v>
      </c>
      <c r="L187" s="24">
        <f t="shared" si="13"/>
        <v>0.9570000000000001</v>
      </c>
      <c r="M187" s="30" t="str">
        <f t="shared" si="14"/>
        <v>32/32</v>
      </c>
    </row>
    <row r="188" spans="1:13" ht="12.75" hidden="1">
      <c r="A188" s="27" t="s">
        <v>15</v>
      </c>
      <c r="B188" s="34" t="s">
        <v>104</v>
      </c>
      <c r="C188" s="15">
        <v>37290</v>
      </c>
      <c r="D188" s="36">
        <v>98</v>
      </c>
      <c r="E188" s="14">
        <v>2</v>
      </c>
      <c r="F188" s="14">
        <v>4</v>
      </c>
      <c r="G188" s="14">
        <v>7</v>
      </c>
      <c r="H188" s="14">
        <v>15</v>
      </c>
      <c r="I188" s="14">
        <v>2</v>
      </c>
      <c r="J188" s="14">
        <v>13</v>
      </c>
      <c r="K188" s="23">
        <f t="shared" si="15"/>
        <v>1.7480000000000002</v>
      </c>
      <c r="L188" s="24">
        <f t="shared" si="13"/>
        <v>1.7480000000000002</v>
      </c>
      <c r="M188" s="30" t="str">
        <f t="shared" si="14"/>
        <v>32/32</v>
      </c>
    </row>
    <row r="189" spans="1:13" ht="12.75" hidden="1">
      <c r="A189" s="27" t="s">
        <v>12</v>
      </c>
      <c r="B189" s="34" t="s">
        <v>45</v>
      </c>
      <c r="C189" s="15">
        <v>37303</v>
      </c>
      <c r="D189" s="36">
        <v>112</v>
      </c>
      <c r="E189" s="14">
        <v>5</v>
      </c>
      <c r="F189" s="14">
        <v>5</v>
      </c>
      <c r="G189" s="14">
        <v>7</v>
      </c>
      <c r="H189" s="14">
        <v>10</v>
      </c>
      <c r="I189" s="14">
        <v>0</v>
      </c>
      <c r="J189" s="14">
        <v>12</v>
      </c>
      <c r="K189" s="23">
        <f t="shared" si="15"/>
        <v>1.7519999999999998</v>
      </c>
      <c r="L189" s="24">
        <f t="shared" si="13"/>
        <v>1.7519999999999998</v>
      </c>
      <c r="M189" s="30" t="str">
        <f t="shared" si="14"/>
        <v>32/32</v>
      </c>
    </row>
    <row r="190" spans="1:13" ht="12.75" hidden="1">
      <c r="A190" s="27" t="s">
        <v>11</v>
      </c>
      <c r="B190" s="34" t="s">
        <v>81</v>
      </c>
      <c r="C190" s="15">
        <v>37304</v>
      </c>
      <c r="D190" s="36">
        <v>93</v>
      </c>
      <c r="E190" s="14">
        <v>7</v>
      </c>
      <c r="F190" s="14">
        <v>5</v>
      </c>
      <c r="G190" s="14">
        <v>12</v>
      </c>
      <c r="H190" s="14">
        <v>14</v>
      </c>
      <c r="I190" s="14">
        <v>2</v>
      </c>
      <c r="J190" s="14">
        <v>14</v>
      </c>
      <c r="K190" s="23">
        <f t="shared" si="15"/>
        <v>2.383</v>
      </c>
      <c r="L190" s="24">
        <f t="shared" si="13"/>
        <v>2</v>
      </c>
      <c r="M190" s="30" t="str">
        <f t="shared" si="14"/>
        <v>64/64</v>
      </c>
    </row>
    <row r="191" spans="1:13" ht="12.75" hidden="1">
      <c r="A191" s="27" t="s">
        <v>16</v>
      </c>
      <c r="B191" s="34" t="s">
        <v>71</v>
      </c>
      <c r="C191" s="15">
        <v>37310</v>
      </c>
      <c r="D191" s="36">
        <v>147</v>
      </c>
      <c r="E191" s="14">
        <v>4</v>
      </c>
      <c r="F191" s="14">
        <v>5</v>
      </c>
      <c r="G191" s="14">
        <v>9</v>
      </c>
      <c r="H191" s="14">
        <v>11</v>
      </c>
      <c r="I191" s="14">
        <v>7</v>
      </c>
      <c r="J191" s="14">
        <v>10</v>
      </c>
      <c r="K191" s="23">
        <f t="shared" si="15"/>
        <v>2.0269999999999997</v>
      </c>
      <c r="L191" s="24">
        <f t="shared" si="13"/>
        <v>2</v>
      </c>
      <c r="M191" s="30" t="str">
        <f t="shared" si="14"/>
        <v>64/64</v>
      </c>
    </row>
    <row r="192" spans="1:13" ht="12.75" hidden="1">
      <c r="A192" s="27" t="s">
        <v>74</v>
      </c>
      <c r="B192" s="34" t="s">
        <v>71</v>
      </c>
      <c r="C192" s="15">
        <v>37317</v>
      </c>
      <c r="D192" s="36">
        <v>112</v>
      </c>
      <c r="E192" s="14">
        <v>6</v>
      </c>
      <c r="F192" s="14">
        <v>8</v>
      </c>
      <c r="G192" s="14">
        <v>15</v>
      </c>
      <c r="H192" s="14">
        <v>18</v>
      </c>
      <c r="I192" s="14">
        <v>4</v>
      </c>
      <c r="J192" s="14">
        <v>17</v>
      </c>
      <c r="K192" s="23">
        <f t="shared" si="15"/>
        <v>2.9419999999999997</v>
      </c>
      <c r="L192" s="24">
        <f t="shared" si="13"/>
        <v>2</v>
      </c>
      <c r="M192" s="30" t="str">
        <f t="shared" si="14"/>
        <v>64/64</v>
      </c>
    </row>
    <row r="193" spans="1:13" ht="12.75" hidden="1">
      <c r="A193" s="27" t="s">
        <v>14</v>
      </c>
      <c r="B193" s="34" t="s">
        <v>166</v>
      </c>
      <c r="C193" s="15">
        <v>37318</v>
      </c>
      <c r="D193" s="36">
        <v>86</v>
      </c>
      <c r="E193" s="14">
        <v>6</v>
      </c>
      <c r="F193" s="14">
        <v>6</v>
      </c>
      <c r="G193" s="14">
        <v>12</v>
      </c>
      <c r="H193" s="14">
        <v>14</v>
      </c>
      <c r="I193" s="14">
        <v>1</v>
      </c>
      <c r="J193" s="14">
        <v>7</v>
      </c>
      <c r="K193" s="23">
        <f t="shared" si="15"/>
        <v>2.1959999999999997</v>
      </c>
      <c r="L193" s="24">
        <f t="shared" si="13"/>
        <v>2</v>
      </c>
      <c r="M193" s="30" t="str">
        <f t="shared" si="14"/>
        <v>64/64</v>
      </c>
    </row>
    <row r="194" spans="1:13" ht="12.75" hidden="1">
      <c r="A194" s="27" t="s">
        <v>12</v>
      </c>
      <c r="B194" s="34" t="s">
        <v>167</v>
      </c>
      <c r="C194" s="15">
        <v>37324</v>
      </c>
      <c r="D194" s="36">
        <v>114</v>
      </c>
      <c r="E194" s="14">
        <v>7</v>
      </c>
      <c r="F194" s="14">
        <v>8</v>
      </c>
      <c r="G194" s="14">
        <v>12</v>
      </c>
      <c r="H194" s="14">
        <v>13</v>
      </c>
      <c r="I194" s="14">
        <v>2</v>
      </c>
      <c r="J194" s="14">
        <v>15</v>
      </c>
      <c r="K194" s="23">
        <f t="shared" si="15"/>
        <v>2.5639999999999996</v>
      </c>
      <c r="L194" s="24">
        <f t="shared" si="13"/>
        <v>2</v>
      </c>
      <c r="M194" s="30" t="str">
        <f t="shared" si="14"/>
        <v>64/64</v>
      </c>
    </row>
    <row r="195" spans="1:13" ht="12.75" hidden="1">
      <c r="A195" s="27" t="s">
        <v>16</v>
      </c>
      <c r="B195" s="34" t="s">
        <v>56</v>
      </c>
      <c r="C195" s="15">
        <v>37325</v>
      </c>
      <c r="D195" s="36">
        <v>64</v>
      </c>
      <c r="E195" s="14">
        <v>1</v>
      </c>
      <c r="F195" s="14">
        <v>0</v>
      </c>
      <c r="G195" s="14">
        <v>7</v>
      </c>
      <c r="H195" s="14">
        <v>11</v>
      </c>
      <c r="I195" s="14">
        <v>4</v>
      </c>
      <c r="J195" s="14">
        <v>7</v>
      </c>
      <c r="K195" s="23">
        <f t="shared" si="15"/>
        <v>1.1840000000000002</v>
      </c>
      <c r="L195" s="24">
        <f t="shared" si="13"/>
        <v>1.1840000000000002</v>
      </c>
      <c r="M195" s="30" t="str">
        <f t="shared" si="14"/>
        <v>32/32</v>
      </c>
    </row>
    <row r="196" spans="1:13" ht="12.75" hidden="1">
      <c r="A196" s="27" t="s">
        <v>11</v>
      </c>
      <c r="B196" s="34" t="s">
        <v>168</v>
      </c>
      <c r="C196" s="15">
        <v>37325</v>
      </c>
      <c r="D196" s="36">
        <v>92</v>
      </c>
      <c r="E196" s="14">
        <v>6</v>
      </c>
      <c r="F196" s="14">
        <v>5</v>
      </c>
      <c r="G196" s="14">
        <v>10</v>
      </c>
      <c r="H196" s="14">
        <v>18</v>
      </c>
      <c r="I196" s="14">
        <v>1</v>
      </c>
      <c r="J196" s="14">
        <v>17</v>
      </c>
      <c r="K196" s="23">
        <f t="shared" si="15"/>
        <v>2.4019999999999997</v>
      </c>
      <c r="L196" s="24">
        <f t="shared" si="13"/>
        <v>2</v>
      </c>
      <c r="M196" s="30" t="str">
        <f t="shared" si="14"/>
        <v>64/64</v>
      </c>
    </row>
    <row r="197" spans="1:13" ht="12.75" hidden="1">
      <c r="A197" s="27" t="s">
        <v>15</v>
      </c>
      <c r="B197" s="34" t="s">
        <v>69</v>
      </c>
      <c r="C197" s="15">
        <v>37325</v>
      </c>
      <c r="D197" s="36">
        <v>141</v>
      </c>
      <c r="E197" s="14">
        <v>8</v>
      </c>
      <c r="F197" s="14">
        <v>7</v>
      </c>
      <c r="G197" s="14">
        <v>12</v>
      </c>
      <c r="H197" s="14">
        <v>18</v>
      </c>
      <c r="I197" s="14">
        <v>7</v>
      </c>
      <c r="J197" s="14">
        <v>17</v>
      </c>
      <c r="K197" s="23">
        <f t="shared" si="15"/>
        <v>2.991</v>
      </c>
      <c r="L197" s="24">
        <f t="shared" si="13"/>
        <v>2</v>
      </c>
      <c r="M197" s="30" t="str">
        <f t="shared" si="14"/>
        <v>64/64</v>
      </c>
    </row>
    <row r="198" spans="1:13" ht="12.75" hidden="1">
      <c r="A198" s="27" t="s">
        <v>16</v>
      </c>
      <c r="B198" s="34" t="s">
        <v>88</v>
      </c>
      <c r="C198" s="15">
        <v>37332</v>
      </c>
      <c r="D198" s="36">
        <v>128</v>
      </c>
      <c r="E198" s="14">
        <v>8</v>
      </c>
      <c r="F198" s="14">
        <v>5</v>
      </c>
      <c r="G198" s="14">
        <v>10</v>
      </c>
      <c r="H198" s="14">
        <v>9</v>
      </c>
      <c r="I198" s="14">
        <v>6</v>
      </c>
      <c r="J198" s="14">
        <v>13</v>
      </c>
      <c r="K198" s="23">
        <f t="shared" si="15"/>
        <v>2.2880000000000003</v>
      </c>
      <c r="L198" s="24">
        <f t="shared" si="13"/>
        <v>2</v>
      </c>
      <c r="M198" s="30" t="str">
        <f t="shared" si="14"/>
        <v>64/64</v>
      </c>
    </row>
    <row r="199" spans="1:13" ht="12.75" hidden="1">
      <c r="A199" s="27" t="s">
        <v>15</v>
      </c>
      <c r="B199" s="34" t="s">
        <v>51</v>
      </c>
      <c r="C199" s="15">
        <v>37332</v>
      </c>
      <c r="D199" s="36">
        <v>68</v>
      </c>
      <c r="E199" s="14">
        <v>3</v>
      </c>
      <c r="F199" s="14">
        <v>2</v>
      </c>
      <c r="G199" s="14">
        <v>3</v>
      </c>
      <c r="H199" s="14">
        <v>7</v>
      </c>
      <c r="I199" s="14">
        <v>1</v>
      </c>
      <c r="J199" s="14">
        <v>9</v>
      </c>
      <c r="K199" s="23">
        <f t="shared" si="15"/>
        <v>1.038</v>
      </c>
      <c r="L199" s="24">
        <f t="shared" si="13"/>
        <v>1.038</v>
      </c>
      <c r="M199" s="30" t="str">
        <f t="shared" si="14"/>
        <v>32/32</v>
      </c>
    </row>
    <row r="200" spans="1:13" ht="12.75" hidden="1">
      <c r="A200" s="27" t="s">
        <v>14</v>
      </c>
      <c r="B200" s="34" t="s">
        <v>122</v>
      </c>
      <c r="C200" s="15">
        <v>37332</v>
      </c>
      <c r="D200" s="36">
        <v>85</v>
      </c>
      <c r="E200" s="14">
        <v>4</v>
      </c>
      <c r="F200" s="14">
        <v>2</v>
      </c>
      <c r="G200" s="14">
        <v>8</v>
      </c>
      <c r="H200" s="14">
        <v>12</v>
      </c>
      <c r="I200" s="14">
        <v>4</v>
      </c>
      <c r="J200" s="14">
        <v>11</v>
      </c>
      <c r="K200" s="23">
        <f t="shared" si="15"/>
        <v>1.705</v>
      </c>
      <c r="L200" s="24">
        <f t="shared" si="13"/>
        <v>1.705</v>
      </c>
      <c r="M200" s="30" t="str">
        <f t="shared" si="14"/>
        <v>32/32</v>
      </c>
    </row>
    <row r="201" spans="1:13" ht="12.75" hidden="1">
      <c r="A201" s="27" t="s">
        <v>74</v>
      </c>
      <c r="B201" s="34" t="s">
        <v>119</v>
      </c>
      <c r="C201" s="15">
        <v>37332</v>
      </c>
      <c r="D201" s="36">
        <v>95</v>
      </c>
      <c r="E201" s="14">
        <v>5</v>
      </c>
      <c r="F201" s="14">
        <v>7</v>
      </c>
      <c r="G201" s="14">
        <v>14</v>
      </c>
      <c r="H201" s="14">
        <v>20</v>
      </c>
      <c r="I201" s="14">
        <v>3</v>
      </c>
      <c r="J201" s="14">
        <v>11</v>
      </c>
      <c r="K201" s="23">
        <f t="shared" si="15"/>
        <v>2.675</v>
      </c>
      <c r="L201" s="24">
        <f t="shared" si="13"/>
        <v>2</v>
      </c>
      <c r="M201" s="30" t="str">
        <f t="shared" si="14"/>
        <v>64/64</v>
      </c>
    </row>
    <row r="202" spans="1:13" ht="12.75" hidden="1">
      <c r="A202" s="27" t="s">
        <v>16</v>
      </c>
      <c r="B202" s="34" t="s">
        <v>171</v>
      </c>
      <c r="C202" s="15">
        <v>37338</v>
      </c>
      <c r="D202" s="36">
        <v>182</v>
      </c>
      <c r="E202" s="14">
        <v>8</v>
      </c>
      <c r="F202" s="14">
        <v>7</v>
      </c>
      <c r="G202" s="14">
        <v>15</v>
      </c>
      <c r="H202" s="14">
        <v>19</v>
      </c>
      <c r="I202" s="14">
        <v>2</v>
      </c>
      <c r="J202" s="14">
        <v>13</v>
      </c>
      <c r="K202" s="23">
        <f t="shared" si="15"/>
        <v>2.992</v>
      </c>
      <c r="L202" s="24">
        <f t="shared" si="13"/>
        <v>2</v>
      </c>
      <c r="M202" s="30" t="str">
        <f t="shared" si="14"/>
        <v>64/64</v>
      </c>
    </row>
    <row r="203" spans="1:13" ht="12.75" hidden="1">
      <c r="A203" s="27" t="s">
        <v>16</v>
      </c>
      <c r="B203" s="34" t="s">
        <v>124</v>
      </c>
      <c r="C203" s="15">
        <v>37345</v>
      </c>
      <c r="D203" s="36">
        <v>28</v>
      </c>
      <c r="E203" s="14">
        <v>1</v>
      </c>
      <c r="F203" s="14">
        <v>1</v>
      </c>
      <c r="G203" s="14">
        <v>2</v>
      </c>
      <c r="H203" s="14">
        <v>5</v>
      </c>
      <c r="I203" s="14">
        <v>0</v>
      </c>
      <c r="J203" s="14">
        <v>2</v>
      </c>
      <c r="K203" s="23">
        <f t="shared" si="15"/>
        <v>0.498</v>
      </c>
      <c r="L203" s="24">
        <f t="shared" si="13"/>
        <v>0.498</v>
      </c>
      <c r="M203" s="30" t="str">
        <f t="shared" si="14"/>
        <v>12/16</v>
      </c>
    </row>
    <row r="204" spans="1:13" ht="12.75" hidden="1">
      <c r="A204" s="27" t="s">
        <v>16</v>
      </c>
      <c r="B204" s="34" t="s">
        <v>128</v>
      </c>
      <c r="C204" s="15">
        <v>37352</v>
      </c>
      <c r="D204" s="36">
        <v>184</v>
      </c>
      <c r="E204" s="14">
        <v>6</v>
      </c>
      <c r="F204" s="14">
        <v>7</v>
      </c>
      <c r="G204" s="14">
        <v>11</v>
      </c>
      <c r="H204" s="14">
        <v>18</v>
      </c>
      <c r="I204" s="14">
        <v>1</v>
      </c>
      <c r="J204" s="14">
        <v>13</v>
      </c>
      <c r="K204" s="23">
        <f t="shared" si="15"/>
        <v>2.5839999999999996</v>
      </c>
      <c r="L204" s="24">
        <f t="shared" si="13"/>
        <v>2</v>
      </c>
      <c r="M204" s="30" t="str">
        <f t="shared" si="14"/>
        <v>64/64</v>
      </c>
    </row>
    <row r="205" spans="1:13" ht="12.75" hidden="1">
      <c r="A205" s="27" t="s">
        <v>16</v>
      </c>
      <c r="B205" s="34" t="s">
        <v>129</v>
      </c>
      <c r="C205" s="15">
        <v>37360</v>
      </c>
      <c r="D205" s="36">
        <v>121</v>
      </c>
      <c r="E205" s="14">
        <v>4</v>
      </c>
      <c r="F205" s="14">
        <v>2</v>
      </c>
      <c r="G205" s="14">
        <v>8</v>
      </c>
      <c r="H205" s="14">
        <v>9</v>
      </c>
      <c r="I205" s="14">
        <v>3</v>
      </c>
      <c r="J205" s="14">
        <v>5</v>
      </c>
      <c r="K205" s="23">
        <f t="shared" si="15"/>
        <v>1.4709999999999999</v>
      </c>
      <c r="L205" s="24">
        <f aca="true" t="shared" si="16" ref="L205:L236">MIN(K205,2)</f>
        <v>1.4709999999999999</v>
      </c>
      <c r="M205" s="30" t="str">
        <f t="shared" si="14"/>
        <v>32/32</v>
      </c>
    </row>
    <row r="206" spans="1:13" ht="12.75" hidden="1">
      <c r="A206" s="27" t="s">
        <v>12</v>
      </c>
      <c r="B206" s="34" t="s">
        <v>81</v>
      </c>
      <c r="C206" s="15">
        <v>37367</v>
      </c>
      <c r="D206" s="36">
        <v>170</v>
      </c>
      <c r="E206" s="14">
        <v>7</v>
      </c>
      <c r="F206" s="14">
        <v>8</v>
      </c>
      <c r="G206" s="14">
        <v>12</v>
      </c>
      <c r="H206" s="14">
        <v>24</v>
      </c>
      <c r="I206" s="14">
        <v>8</v>
      </c>
      <c r="J206" s="14">
        <v>24</v>
      </c>
      <c r="K206" s="23">
        <f t="shared" si="15"/>
        <v>3.42</v>
      </c>
      <c r="L206" s="24">
        <f t="shared" si="16"/>
        <v>2</v>
      </c>
      <c r="M206" s="30" t="str">
        <f t="shared" si="14"/>
        <v>64/64</v>
      </c>
    </row>
    <row r="207" spans="1:13" ht="12.75" hidden="1">
      <c r="A207" s="27" t="s">
        <v>74</v>
      </c>
      <c r="B207" s="34" t="s">
        <v>117</v>
      </c>
      <c r="C207" s="15">
        <v>37373</v>
      </c>
      <c r="D207" s="36">
        <v>114</v>
      </c>
      <c r="E207" s="14">
        <v>8</v>
      </c>
      <c r="F207" s="14">
        <v>8</v>
      </c>
      <c r="G207" s="14">
        <v>12</v>
      </c>
      <c r="H207" s="14">
        <v>25</v>
      </c>
      <c r="I207" s="14">
        <v>3</v>
      </c>
      <c r="J207" s="14">
        <v>10</v>
      </c>
      <c r="K207" s="23">
        <f t="shared" si="15"/>
        <v>3.0439999999999996</v>
      </c>
      <c r="L207" s="24">
        <f t="shared" si="16"/>
        <v>2</v>
      </c>
      <c r="M207" s="30" t="str">
        <f t="shared" si="14"/>
        <v>64/64</v>
      </c>
    </row>
    <row r="208" spans="1:13" ht="12.75" hidden="1">
      <c r="A208" s="27" t="s">
        <v>16</v>
      </c>
      <c r="B208" s="34" t="s">
        <v>176</v>
      </c>
      <c r="C208" s="15">
        <v>37382</v>
      </c>
      <c r="D208" s="36">
        <v>42</v>
      </c>
      <c r="E208" s="14">
        <v>0</v>
      </c>
      <c r="F208" s="14">
        <v>0</v>
      </c>
      <c r="G208" s="14">
        <v>1</v>
      </c>
      <c r="H208" s="14">
        <v>7</v>
      </c>
      <c r="I208" s="14">
        <v>0</v>
      </c>
      <c r="J208" s="14">
        <v>4</v>
      </c>
      <c r="K208" s="23">
        <f t="shared" si="15"/>
        <v>0.452</v>
      </c>
      <c r="L208" s="24">
        <f t="shared" si="16"/>
        <v>0.452</v>
      </c>
      <c r="M208" s="30" t="str">
        <f t="shared" si="14"/>
        <v>24/32</v>
      </c>
    </row>
    <row r="209" spans="1:13" ht="12.75" hidden="1">
      <c r="A209" s="27" t="s">
        <v>16</v>
      </c>
      <c r="B209" s="34" t="s">
        <v>178</v>
      </c>
      <c r="C209" s="15">
        <v>37387</v>
      </c>
      <c r="D209" s="36">
        <v>77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23">
        <f t="shared" si="15"/>
        <v>0.077</v>
      </c>
      <c r="L209" s="24">
        <f t="shared" si="16"/>
        <v>0.077</v>
      </c>
      <c r="M209" s="30" t="str">
        <f t="shared" si="14"/>
        <v>32/32</v>
      </c>
    </row>
    <row r="210" spans="1:13" ht="12.75" hidden="1">
      <c r="A210" s="27" t="s">
        <v>16</v>
      </c>
      <c r="B210" s="34" t="s">
        <v>93</v>
      </c>
      <c r="C210" s="15">
        <v>37388</v>
      </c>
      <c r="D210" s="36">
        <v>184</v>
      </c>
      <c r="E210" s="14">
        <v>2</v>
      </c>
      <c r="F210" s="14">
        <v>1</v>
      </c>
      <c r="G210" s="14">
        <v>7</v>
      </c>
      <c r="H210" s="14">
        <v>18</v>
      </c>
      <c r="I210" s="14">
        <v>4</v>
      </c>
      <c r="J210" s="14">
        <v>9</v>
      </c>
      <c r="K210" s="23">
        <f t="shared" si="15"/>
        <v>1.754</v>
      </c>
      <c r="L210" s="24">
        <f t="shared" si="16"/>
        <v>1.754</v>
      </c>
      <c r="M210" s="30" t="str">
        <f t="shared" si="14"/>
        <v>32/32</v>
      </c>
    </row>
    <row r="211" spans="1:13" ht="12.75" hidden="1">
      <c r="A211" s="27" t="s">
        <v>12</v>
      </c>
      <c r="B211" s="34" t="s">
        <v>96</v>
      </c>
      <c r="C211" s="15">
        <v>37394</v>
      </c>
      <c r="D211" s="36">
        <v>139</v>
      </c>
      <c r="E211" s="14">
        <v>5</v>
      </c>
      <c r="F211" s="14">
        <v>6</v>
      </c>
      <c r="G211" s="14">
        <v>7</v>
      </c>
      <c r="H211" s="14">
        <v>20</v>
      </c>
      <c r="I211" s="14">
        <v>0</v>
      </c>
      <c r="J211" s="14">
        <v>15</v>
      </c>
      <c r="K211" s="23">
        <f t="shared" si="15"/>
        <v>2.299</v>
      </c>
      <c r="L211" s="24">
        <f t="shared" si="16"/>
        <v>2</v>
      </c>
      <c r="M211" s="30" t="str">
        <f t="shared" si="14"/>
        <v>64/64</v>
      </c>
    </row>
    <row r="212" spans="1:13" ht="12.75" hidden="1">
      <c r="A212" s="27" t="s">
        <v>16</v>
      </c>
      <c r="B212" s="34" t="s">
        <v>95</v>
      </c>
      <c r="C212" s="15">
        <v>37395</v>
      </c>
      <c r="D212" s="36">
        <v>107</v>
      </c>
      <c r="E212" s="14">
        <v>1</v>
      </c>
      <c r="F212" s="14">
        <v>3</v>
      </c>
      <c r="G212" s="14">
        <v>4</v>
      </c>
      <c r="H212" s="14">
        <v>9</v>
      </c>
      <c r="I212" s="14">
        <v>1</v>
      </c>
      <c r="J212" s="14">
        <v>6</v>
      </c>
      <c r="K212" s="23">
        <f t="shared" si="15"/>
        <v>1.067</v>
      </c>
      <c r="L212" s="24">
        <f t="shared" si="16"/>
        <v>1.067</v>
      </c>
      <c r="M212" s="30" t="str">
        <f t="shared" si="14"/>
        <v>32/32</v>
      </c>
    </row>
    <row r="213" spans="1:13" ht="12.75" hidden="1">
      <c r="A213" s="27" t="s">
        <v>11</v>
      </c>
      <c r="B213" s="34" t="s">
        <v>123</v>
      </c>
      <c r="C213" s="15">
        <v>37401</v>
      </c>
      <c r="D213" s="36">
        <v>120</v>
      </c>
      <c r="E213" s="14">
        <v>3</v>
      </c>
      <c r="F213" s="14">
        <v>6</v>
      </c>
      <c r="G213" s="14">
        <v>7</v>
      </c>
      <c r="H213" s="14">
        <v>16</v>
      </c>
      <c r="I213" s="14">
        <v>5</v>
      </c>
      <c r="J213" s="14">
        <v>11</v>
      </c>
      <c r="K213" s="23">
        <f t="shared" si="15"/>
        <v>2.05</v>
      </c>
      <c r="L213" s="24">
        <f t="shared" si="16"/>
        <v>2</v>
      </c>
      <c r="M213" s="30" t="str">
        <f t="shared" si="14"/>
        <v>64/64</v>
      </c>
    </row>
    <row r="214" spans="1:13" ht="12.75" hidden="1">
      <c r="A214" s="27" t="s">
        <v>15</v>
      </c>
      <c r="B214" s="34" t="s">
        <v>175</v>
      </c>
      <c r="C214" s="15">
        <v>37401</v>
      </c>
      <c r="D214" s="36">
        <v>121</v>
      </c>
      <c r="E214" s="14">
        <v>4</v>
      </c>
      <c r="F214" s="14">
        <v>6</v>
      </c>
      <c r="G214" s="14">
        <v>7</v>
      </c>
      <c r="H214" s="14">
        <v>17</v>
      </c>
      <c r="I214" s="14">
        <v>6</v>
      </c>
      <c r="J214" s="14">
        <v>16</v>
      </c>
      <c r="K214" s="23">
        <f t="shared" si="15"/>
        <v>2.291</v>
      </c>
      <c r="L214" s="24">
        <f t="shared" si="16"/>
        <v>2</v>
      </c>
      <c r="M214" s="30" t="str">
        <f t="shared" si="14"/>
        <v>64/64</v>
      </c>
    </row>
    <row r="215" spans="1:13" ht="12.75" hidden="1">
      <c r="A215" s="27" t="s">
        <v>74</v>
      </c>
      <c r="B215" s="34" t="s">
        <v>123</v>
      </c>
      <c r="C215" s="15">
        <v>37401</v>
      </c>
      <c r="D215" s="36">
        <v>95</v>
      </c>
      <c r="E215" s="14">
        <v>6</v>
      </c>
      <c r="F215" s="14">
        <v>5</v>
      </c>
      <c r="G215" s="14">
        <v>6</v>
      </c>
      <c r="H215" s="14">
        <v>16</v>
      </c>
      <c r="I215" s="14">
        <v>0</v>
      </c>
      <c r="J215" s="14">
        <v>11</v>
      </c>
      <c r="K215" s="23">
        <f t="shared" si="15"/>
        <v>1.975</v>
      </c>
      <c r="L215" s="24">
        <f t="shared" si="16"/>
        <v>1.975</v>
      </c>
      <c r="M215" s="30" t="str">
        <f t="shared" si="14"/>
        <v>32/32</v>
      </c>
    </row>
    <row r="216" spans="1:13" ht="12.75" hidden="1">
      <c r="A216" s="27" t="s">
        <v>16</v>
      </c>
      <c r="B216" s="34" t="s">
        <v>148</v>
      </c>
      <c r="C216" s="15">
        <v>37402</v>
      </c>
      <c r="D216" s="36">
        <v>78</v>
      </c>
      <c r="E216" s="14">
        <v>2</v>
      </c>
      <c r="F216" s="14">
        <v>2</v>
      </c>
      <c r="G216" s="14">
        <v>4</v>
      </c>
      <c r="H216" s="14">
        <v>4</v>
      </c>
      <c r="I216" s="14">
        <v>0</v>
      </c>
      <c r="J216" s="14">
        <v>6</v>
      </c>
      <c r="K216" s="23">
        <f t="shared" si="15"/>
        <v>0.818</v>
      </c>
      <c r="L216" s="24">
        <f t="shared" si="16"/>
        <v>0.818</v>
      </c>
      <c r="M216" s="30" t="str">
        <f t="shared" si="14"/>
        <v>32/32</v>
      </c>
    </row>
    <row r="217" spans="1:13" ht="12.75" hidden="1">
      <c r="A217" s="27" t="s">
        <v>15</v>
      </c>
      <c r="B217" s="34" t="s">
        <v>149</v>
      </c>
      <c r="C217" s="15">
        <v>37409</v>
      </c>
      <c r="D217" s="36">
        <v>76</v>
      </c>
      <c r="E217" s="14">
        <v>2</v>
      </c>
      <c r="F217" s="14">
        <v>3</v>
      </c>
      <c r="G217" s="14">
        <v>7</v>
      </c>
      <c r="H217" s="14">
        <v>9</v>
      </c>
      <c r="I217" s="14">
        <v>4</v>
      </c>
      <c r="J217" s="14">
        <v>9</v>
      </c>
      <c r="K217" s="23">
        <f t="shared" si="15"/>
        <v>1.406</v>
      </c>
      <c r="L217" s="24">
        <f t="shared" si="16"/>
        <v>1.406</v>
      </c>
      <c r="M217" s="30" t="str">
        <f t="shared" si="14"/>
        <v>32/32</v>
      </c>
    </row>
    <row r="218" spans="1:13" ht="12.75" hidden="1">
      <c r="A218" s="27" t="s">
        <v>16</v>
      </c>
      <c r="B218" s="34" t="s">
        <v>179</v>
      </c>
      <c r="C218" s="15">
        <v>37415</v>
      </c>
      <c r="D218" s="36">
        <v>69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23">
        <f t="shared" si="15"/>
        <v>0.069</v>
      </c>
      <c r="L218" s="24">
        <f t="shared" si="16"/>
        <v>0.069</v>
      </c>
      <c r="M218" s="30" t="str">
        <f t="shared" si="14"/>
        <v>32/32</v>
      </c>
    </row>
    <row r="219" spans="1:13" ht="12.75" hidden="1">
      <c r="A219" s="27" t="s">
        <v>16</v>
      </c>
      <c r="B219" s="34" t="s">
        <v>150</v>
      </c>
      <c r="C219" s="15">
        <v>37416</v>
      </c>
      <c r="D219" s="36">
        <v>88</v>
      </c>
      <c r="E219" s="14">
        <v>1</v>
      </c>
      <c r="F219" s="14">
        <v>5</v>
      </c>
      <c r="G219" s="14">
        <v>7</v>
      </c>
      <c r="H219" s="14">
        <v>11</v>
      </c>
      <c r="I219" s="14">
        <v>1</v>
      </c>
      <c r="J219" s="14">
        <v>6</v>
      </c>
      <c r="K219" s="23">
        <f t="shared" si="15"/>
        <v>1.3980000000000001</v>
      </c>
      <c r="L219" s="24">
        <f t="shared" si="16"/>
        <v>1.3980000000000001</v>
      </c>
      <c r="M219" s="30" t="str">
        <f t="shared" si="14"/>
        <v>32/32</v>
      </c>
    </row>
    <row r="220" spans="1:13" ht="12.75" hidden="1">
      <c r="A220" s="27" t="s">
        <v>74</v>
      </c>
      <c r="B220" s="34" t="s">
        <v>69</v>
      </c>
      <c r="C220" s="15">
        <v>37416</v>
      </c>
      <c r="D220" s="36">
        <v>91</v>
      </c>
      <c r="E220" s="14">
        <v>8</v>
      </c>
      <c r="F220" s="14">
        <v>8</v>
      </c>
      <c r="G220" s="14">
        <v>12</v>
      </c>
      <c r="H220" s="14">
        <v>21</v>
      </c>
      <c r="I220" s="14">
        <v>0</v>
      </c>
      <c r="J220" s="14">
        <v>14</v>
      </c>
      <c r="K220" s="23">
        <f t="shared" si="15"/>
        <v>2.8510000000000004</v>
      </c>
      <c r="L220" s="24">
        <f t="shared" si="16"/>
        <v>2</v>
      </c>
      <c r="M220" s="30" t="str">
        <f t="shared" si="14"/>
        <v>64/64</v>
      </c>
    </row>
    <row r="221" spans="1:13" ht="12.75" hidden="1">
      <c r="A221" s="27" t="s">
        <v>14</v>
      </c>
      <c r="B221" s="34" t="s">
        <v>181</v>
      </c>
      <c r="C221" s="15">
        <v>37422</v>
      </c>
      <c r="D221" s="36">
        <v>121</v>
      </c>
      <c r="E221" s="14">
        <v>8</v>
      </c>
      <c r="F221" s="14">
        <v>5</v>
      </c>
      <c r="G221" s="14">
        <v>10</v>
      </c>
      <c r="H221" s="14">
        <v>19</v>
      </c>
      <c r="I221" s="14">
        <v>2</v>
      </c>
      <c r="J221" s="14">
        <v>13</v>
      </c>
      <c r="K221" s="23">
        <f t="shared" si="15"/>
        <v>2.5610000000000004</v>
      </c>
      <c r="L221" s="24">
        <f t="shared" si="16"/>
        <v>2</v>
      </c>
      <c r="M221" s="30" t="str">
        <f t="shared" si="14"/>
        <v>64/64</v>
      </c>
    </row>
    <row r="222" spans="1:13" ht="12.75" hidden="1">
      <c r="A222" s="27" t="s">
        <v>16</v>
      </c>
      <c r="B222" s="34" t="s">
        <v>114</v>
      </c>
      <c r="C222" s="15">
        <v>37423</v>
      </c>
      <c r="D222" s="36">
        <v>58</v>
      </c>
      <c r="E222" s="14">
        <v>1</v>
      </c>
      <c r="F222" s="14">
        <v>3</v>
      </c>
      <c r="G222" s="14">
        <v>8</v>
      </c>
      <c r="H222" s="14">
        <v>8</v>
      </c>
      <c r="I222" s="14">
        <v>1</v>
      </c>
      <c r="J222" s="14">
        <v>5</v>
      </c>
      <c r="K222" s="23">
        <f t="shared" si="15"/>
        <v>1.158</v>
      </c>
      <c r="L222" s="24">
        <f t="shared" si="16"/>
        <v>1.158</v>
      </c>
      <c r="M222" s="30" t="str">
        <f t="shared" si="14"/>
        <v>24/32</v>
      </c>
    </row>
    <row r="223" spans="1:13" ht="12.75" hidden="1">
      <c r="A223" s="27" t="s">
        <v>12</v>
      </c>
      <c r="B223" s="34" t="s">
        <v>98</v>
      </c>
      <c r="C223" s="15">
        <v>37428</v>
      </c>
      <c r="D223" s="36">
        <v>94</v>
      </c>
      <c r="E223" s="14">
        <v>8</v>
      </c>
      <c r="F223" s="14">
        <v>8</v>
      </c>
      <c r="G223" s="14">
        <v>10</v>
      </c>
      <c r="H223" s="14">
        <v>11</v>
      </c>
      <c r="I223" s="14">
        <v>1</v>
      </c>
      <c r="J223" s="14">
        <v>11</v>
      </c>
      <c r="K223" s="23">
        <f t="shared" si="15"/>
        <v>2.324</v>
      </c>
      <c r="L223" s="24">
        <f t="shared" si="16"/>
        <v>2</v>
      </c>
      <c r="M223" s="30" t="str">
        <f t="shared" si="14"/>
        <v>64/64</v>
      </c>
    </row>
    <row r="224" spans="1:13" ht="12.75" hidden="1">
      <c r="A224" s="27" t="s">
        <v>11</v>
      </c>
      <c r="B224" s="34" t="s">
        <v>98</v>
      </c>
      <c r="C224" s="15">
        <v>37428</v>
      </c>
      <c r="D224" s="36">
        <v>72</v>
      </c>
      <c r="E224" s="14">
        <v>5</v>
      </c>
      <c r="F224" s="14">
        <v>4</v>
      </c>
      <c r="G224" s="14">
        <v>7</v>
      </c>
      <c r="H224" s="14">
        <v>8</v>
      </c>
      <c r="I224" s="14">
        <v>4</v>
      </c>
      <c r="J224" s="14">
        <v>9</v>
      </c>
      <c r="K224" s="23">
        <f t="shared" si="15"/>
        <v>1.632</v>
      </c>
      <c r="L224" s="24">
        <f t="shared" si="16"/>
        <v>1.632</v>
      </c>
      <c r="M224" s="30" t="str">
        <f t="shared" si="14"/>
        <v>32/32</v>
      </c>
    </row>
    <row r="225" spans="1:13" ht="12.75" hidden="1">
      <c r="A225" s="27" t="s">
        <v>11</v>
      </c>
      <c r="B225" s="34" t="s">
        <v>184</v>
      </c>
      <c r="C225" s="15">
        <v>37429</v>
      </c>
      <c r="D225" s="36">
        <v>42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23">
        <f t="shared" si="15"/>
        <v>0.042</v>
      </c>
      <c r="L225" s="24">
        <f t="shared" si="16"/>
        <v>0.042</v>
      </c>
      <c r="M225" s="30" t="str">
        <f t="shared" si="14"/>
        <v>24/32</v>
      </c>
    </row>
    <row r="226" spans="1:13" ht="12.75" hidden="1">
      <c r="A226" s="27" t="s">
        <v>74</v>
      </c>
      <c r="B226" s="34" t="s">
        <v>98</v>
      </c>
      <c r="C226" s="15">
        <v>37430</v>
      </c>
      <c r="D226" s="36">
        <v>55</v>
      </c>
      <c r="E226" s="14">
        <v>5</v>
      </c>
      <c r="F226" s="14">
        <v>2</v>
      </c>
      <c r="G226" s="14">
        <v>7</v>
      </c>
      <c r="H226" s="14">
        <v>8</v>
      </c>
      <c r="I226" s="14">
        <v>0</v>
      </c>
      <c r="J226" s="14">
        <v>8</v>
      </c>
      <c r="K226" s="23">
        <f t="shared" si="15"/>
        <v>1.355</v>
      </c>
      <c r="L226" s="24">
        <f t="shared" si="16"/>
        <v>1.355</v>
      </c>
      <c r="M226" s="30" t="str">
        <f t="shared" si="14"/>
        <v>24/32</v>
      </c>
    </row>
    <row r="227" spans="1:13" ht="12.75" hidden="1">
      <c r="A227" s="27" t="s">
        <v>15</v>
      </c>
      <c r="B227" s="34" t="s">
        <v>98</v>
      </c>
      <c r="C227" s="15">
        <v>37431</v>
      </c>
      <c r="D227" s="36">
        <v>93</v>
      </c>
      <c r="E227" s="14">
        <v>6</v>
      </c>
      <c r="F227" s="14">
        <v>6</v>
      </c>
      <c r="G227" s="14">
        <v>11</v>
      </c>
      <c r="H227" s="14">
        <v>16</v>
      </c>
      <c r="I227" s="14">
        <v>4</v>
      </c>
      <c r="J227" s="14">
        <v>6</v>
      </c>
      <c r="K227" s="23">
        <f t="shared" si="15"/>
        <v>2.303</v>
      </c>
      <c r="L227" s="24">
        <f t="shared" si="16"/>
        <v>2</v>
      </c>
      <c r="M227" s="30" t="str">
        <f t="shared" si="14"/>
        <v>64/64</v>
      </c>
    </row>
    <row r="228" spans="1:13" ht="12.75" hidden="1">
      <c r="A228" s="27" t="s">
        <v>14</v>
      </c>
      <c r="B228" s="34" t="s">
        <v>98</v>
      </c>
      <c r="C228" s="15">
        <v>37431</v>
      </c>
      <c r="D228" s="36">
        <v>50</v>
      </c>
      <c r="E228" s="14">
        <v>2</v>
      </c>
      <c r="F228" s="14">
        <v>3</v>
      </c>
      <c r="G228" s="14">
        <v>2</v>
      </c>
      <c r="H228" s="14">
        <v>7</v>
      </c>
      <c r="I228" s="14">
        <v>0</v>
      </c>
      <c r="J228" s="14">
        <v>1</v>
      </c>
      <c r="K228" s="23">
        <f t="shared" si="15"/>
        <v>0.77</v>
      </c>
      <c r="L228" s="24">
        <f t="shared" si="16"/>
        <v>0.77</v>
      </c>
      <c r="M228" s="30" t="str">
        <f t="shared" si="14"/>
        <v>24/32</v>
      </c>
    </row>
    <row r="229" spans="1:13" ht="12.75" hidden="1">
      <c r="A229" s="27" t="s">
        <v>16</v>
      </c>
      <c r="B229" s="34" t="s">
        <v>98</v>
      </c>
      <c r="C229" s="15">
        <v>37432</v>
      </c>
      <c r="D229" s="36">
        <v>92</v>
      </c>
      <c r="E229" s="14">
        <v>4</v>
      </c>
      <c r="F229" s="14">
        <v>2</v>
      </c>
      <c r="G229" s="14">
        <v>2</v>
      </c>
      <c r="H229" s="14">
        <v>11</v>
      </c>
      <c r="I229" s="14">
        <v>2</v>
      </c>
      <c r="J229" s="14">
        <v>6</v>
      </c>
      <c r="K229" s="23">
        <f t="shared" si="15"/>
        <v>1.212</v>
      </c>
      <c r="L229" s="24">
        <f t="shared" si="16"/>
        <v>1.212</v>
      </c>
      <c r="M229" s="30" t="str">
        <f t="shared" si="14"/>
        <v>32/32</v>
      </c>
    </row>
    <row r="230" spans="1:13" ht="12.75" hidden="1">
      <c r="A230" s="27" t="s">
        <v>16</v>
      </c>
      <c r="B230" s="34" t="s">
        <v>182</v>
      </c>
      <c r="C230" s="15">
        <v>37435</v>
      </c>
      <c r="D230" s="36">
        <v>51</v>
      </c>
      <c r="E230" s="14">
        <v>4</v>
      </c>
      <c r="F230" s="14">
        <v>2</v>
      </c>
      <c r="G230" s="14">
        <v>1</v>
      </c>
      <c r="H230" s="14">
        <v>9</v>
      </c>
      <c r="I230" s="14">
        <v>0</v>
      </c>
      <c r="J230" s="14">
        <v>3</v>
      </c>
      <c r="K230" s="23">
        <f t="shared" si="15"/>
        <v>0.9209999999999999</v>
      </c>
      <c r="L230" s="24">
        <f t="shared" si="16"/>
        <v>0.9209999999999999</v>
      </c>
      <c r="M230" s="30" t="str">
        <f t="shared" si="14"/>
        <v>24/32</v>
      </c>
    </row>
    <row r="231" spans="1:13" ht="12.75" hidden="1">
      <c r="A231" s="27" t="s">
        <v>15</v>
      </c>
      <c r="B231" s="34" t="s">
        <v>182</v>
      </c>
      <c r="C231" s="15">
        <v>37435</v>
      </c>
      <c r="D231" s="36">
        <v>43</v>
      </c>
      <c r="E231" s="14">
        <v>3</v>
      </c>
      <c r="F231" s="14">
        <v>2</v>
      </c>
      <c r="G231" s="14">
        <v>3</v>
      </c>
      <c r="H231" s="14">
        <v>4</v>
      </c>
      <c r="I231" s="14">
        <v>1</v>
      </c>
      <c r="J231" s="14">
        <v>6</v>
      </c>
      <c r="K231" s="23">
        <f t="shared" si="15"/>
        <v>0.833</v>
      </c>
      <c r="L231" s="24">
        <f t="shared" si="16"/>
        <v>0.833</v>
      </c>
      <c r="M231" s="30" t="str">
        <f t="shared" si="14"/>
        <v>24/32</v>
      </c>
    </row>
    <row r="232" spans="1:13" ht="12.75" hidden="1">
      <c r="A232" s="27" t="s">
        <v>16</v>
      </c>
      <c r="B232" s="34" t="s">
        <v>183</v>
      </c>
      <c r="C232" s="15">
        <v>37451</v>
      </c>
      <c r="D232" s="36">
        <v>74</v>
      </c>
      <c r="E232" s="14">
        <v>1</v>
      </c>
      <c r="F232" s="14">
        <v>3</v>
      </c>
      <c r="G232" s="14">
        <v>2</v>
      </c>
      <c r="H232" s="14">
        <v>5</v>
      </c>
      <c r="I232" s="14">
        <v>2</v>
      </c>
      <c r="J232" s="14">
        <v>1</v>
      </c>
      <c r="K232" s="23">
        <f t="shared" si="15"/>
        <v>0.7040000000000001</v>
      </c>
      <c r="L232" s="24">
        <f t="shared" si="16"/>
        <v>0.7040000000000001</v>
      </c>
      <c r="M232" s="30" t="str">
        <f t="shared" si="14"/>
        <v>32/32</v>
      </c>
    </row>
    <row r="233" spans="1:13" ht="12.75" hidden="1">
      <c r="A233" s="27" t="s">
        <v>15</v>
      </c>
      <c r="B233" s="34" t="s">
        <v>183</v>
      </c>
      <c r="C233" s="15">
        <v>37451</v>
      </c>
      <c r="D233" s="36">
        <v>60</v>
      </c>
      <c r="E233" s="14">
        <v>2</v>
      </c>
      <c r="F233" s="14">
        <v>3</v>
      </c>
      <c r="G233" s="14">
        <v>2</v>
      </c>
      <c r="H233" s="14">
        <v>1</v>
      </c>
      <c r="I233" s="14">
        <v>0</v>
      </c>
      <c r="J233" s="14">
        <v>4</v>
      </c>
      <c r="K233" s="23">
        <f t="shared" si="15"/>
        <v>0.6</v>
      </c>
      <c r="L233" s="24">
        <f t="shared" si="16"/>
        <v>0.6</v>
      </c>
      <c r="M233" s="30" t="str">
        <f t="shared" si="14"/>
        <v>24/32</v>
      </c>
    </row>
    <row r="234" spans="1:13" ht="12.75" hidden="1">
      <c r="A234" s="27" t="s">
        <v>12</v>
      </c>
      <c r="B234" s="34" t="s">
        <v>151</v>
      </c>
      <c r="C234" s="15">
        <v>37439</v>
      </c>
      <c r="D234" s="36">
        <v>20</v>
      </c>
      <c r="E234" s="14">
        <v>0</v>
      </c>
      <c r="F234" s="14">
        <v>0</v>
      </c>
      <c r="G234" s="14">
        <v>0</v>
      </c>
      <c r="H234" s="14">
        <v>2</v>
      </c>
      <c r="I234" s="14">
        <v>0</v>
      </c>
      <c r="J234" s="14">
        <v>4</v>
      </c>
      <c r="K234" s="23">
        <f t="shared" si="15"/>
        <v>0.18</v>
      </c>
      <c r="L234" s="24">
        <f t="shared" si="16"/>
        <v>0.18</v>
      </c>
      <c r="M234" s="30" t="str">
        <f t="shared" si="14"/>
        <v>8/8</v>
      </c>
    </row>
    <row r="235" spans="1:13" ht="12.75" hidden="1">
      <c r="A235" s="27" t="s">
        <v>11</v>
      </c>
      <c r="B235" s="34" t="s">
        <v>25</v>
      </c>
      <c r="C235" s="15">
        <v>37486</v>
      </c>
      <c r="D235" s="36">
        <v>101</v>
      </c>
      <c r="E235" s="14">
        <v>8</v>
      </c>
      <c r="F235" s="14">
        <v>7</v>
      </c>
      <c r="G235" s="14">
        <v>12</v>
      </c>
      <c r="H235" s="14">
        <v>16</v>
      </c>
      <c r="I235" s="14">
        <v>1</v>
      </c>
      <c r="J235" s="14">
        <v>12</v>
      </c>
      <c r="K235" s="23">
        <f t="shared" si="15"/>
        <v>2.591</v>
      </c>
      <c r="L235" s="24">
        <f t="shared" si="16"/>
        <v>2</v>
      </c>
      <c r="M235" s="30" t="str">
        <f t="shared" si="14"/>
        <v>64/64</v>
      </c>
    </row>
    <row r="236" spans="1:13" ht="12.75" hidden="1">
      <c r="A236" s="27" t="s">
        <v>15</v>
      </c>
      <c r="B236" s="34" t="s">
        <v>25</v>
      </c>
      <c r="C236" s="15">
        <v>37486</v>
      </c>
      <c r="D236" s="36">
        <v>132</v>
      </c>
      <c r="E236" s="14">
        <v>7</v>
      </c>
      <c r="F236" s="14">
        <v>8</v>
      </c>
      <c r="G236" s="14">
        <v>14</v>
      </c>
      <c r="H236" s="14">
        <v>21</v>
      </c>
      <c r="I236" s="14">
        <v>2</v>
      </c>
      <c r="J236" s="14">
        <v>18</v>
      </c>
      <c r="K236" s="23">
        <f t="shared" si="15"/>
        <v>3.062</v>
      </c>
      <c r="L236" s="24">
        <f t="shared" si="16"/>
        <v>2</v>
      </c>
      <c r="M236" s="30" t="str">
        <f t="shared" si="14"/>
        <v>64/64</v>
      </c>
    </row>
    <row r="237" spans="1:13" ht="12.75" hidden="1">
      <c r="A237" s="27" t="s">
        <v>12</v>
      </c>
      <c r="B237" s="34" t="s">
        <v>25</v>
      </c>
      <c r="C237" s="15">
        <v>37487</v>
      </c>
      <c r="D237" s="36">
        <v>120</v>
      </c>
      <c r="E237" s="14">
        <v>8</v>
      </c>
      <c r="F237" s="14">
        <v>7</v>
      </c>
      <c r="G237" s="14">
        <v>10</v>
      </c>
      <c r="H237" s="14">
        <v>14</v>
      </c>
      <c r="I237" s="14">
        <v>1</v>
      </c>
      <c r="J237" s="14">
        <v>24</v>
      </c>
      <c r="K237" s="23">
        <f t="shared" si="15"/>
        <v>2.67</v>
      </c>
      <c r="L237" s="24">
        <f aca="true" t="shared" si="17" ref="L237:L268">MIN(K237,2)</f>
        <v>2</v>
      </c>
      <c r="M237" s="30" t="str">
        <f aca="true" t="shared" si="18" ref="M237:M300">IF(AND(D237&gt;=82,K237&gt;=2),"64/64",IF(ROUNDUP(D237*0.4,0)&lt;=4,4,IF(ROUNDUP(D237*0.4,0)&lt;=8,8,IF(ROUNDUP(D237*0.4,0)&lt;=12,12,IF(ROUNDUP(D237*0.4,0)&lt;=16,16,IF(ROUNDUP(D237*0.4,0)&lt;=24,24,32)))))&amp;"/"&amp;MIN(32,MAX(2,2^ROUNDUP(LOG(ROUNDUP(D237*0.4,0),2),0))))</f>
        <v>64/64</v>
      </c>
    </row>
    <row r="238" spans="1:13" ht="12.75" hidden="1">
      <c r="A238" s="27" t="s">
        <v>74</v>
      </c>
      <c r="B238" s="34" t="s">
        <v>25</v>
      </c>
      <c r="C238" s="15">
        <v>37487</v>
      </c>
      <c r="D238" s="36">
        <v>74</v>
      </c>
      <c r="E238" s="14">
        <v>8</v>
      </c>
      <c r="F238" s="14">
        <v>8</v>
      </c>
      <c r="G238" s="14">
        <v>11</v>
      </c>
      <c r="H238" s="14">
        <v>15</v>
      </c>
      <c r="I238" s="14">
        <v>1</v>
      </c>
      <c r="J238" s="14">
        <v>7</v>
      </c>
      <c r="K238" s="23">
        <f aca="true" t="shared" si="19" ref="K238:K301">(D238/10+7*E238+6*F238+5*G238+4*H238+2*J238+3*I238)/100</f>
        <v>2.434</v>
      </c>
      <c r="L238" s="24">
        <f t="shared" si="17"/>
        <v>2</v>
      </c>
      <c r="M238" s="30" t="str">
        <f t="shared" si="18"/>
        <v>32/32</v>
      </c>
    </row>
    <row r="239" spans="1:13" ht="12.75" hidden="1">
      <c r="A239" s="27" t="s">
        <v>16</v>
      </c>
      <c r="B239" s="34" t="s">
        <v>25</v>
      </c>
      <c r="C239" s="15">
        <v>37488</v>
      </c>
      <c r="D239" s="36">
        <v>169</v>
      </c>
      <c r="E239" s="14">
        <v>7</v>
      </c>
      <c r="F239" s="14">
        <v>6</v>
      </c>
      <c r="G239" s="14">
        <v>14</v>
      </c>
      <c r="H239" s="14">
        <v>21</v>
      </c>
      <c r="I239" s="14">
        <v>2</v>
      </c>
      <c r="J239" s="14">
        <v>18</v>
      </c>
      <c r="K239" s="23">
        <f t="shared" si="19"/>
        <v>2.9789999999999996</v>
      </c>
      <c r="L239" s="24">
        <f t="shared" si="17"/>
        <v>2</v>
      </c>
      <c r="M239" s="30" t="str">
        <f t="shared" si="18"/>
        <v>64/64</v>
      </c>
    </row>
    <row r="240" spans="1:13" ht="12.75" hidden="1">
      <c r="A240" s="27" t="s">
        <v>14</v>
      </c>
      <c r="B240" s="34" t="s">
        <v>25</v>
      </c>
      <c r="C240" s="15">
        <v>37488</v>
      </c>
      <c r="D240" s="36">
        <v>82</v>
      </c>
      <c r="E240" s="14">
        <v>8</v>
      </c>
      <c r="F240" s="14">
        <v>6</v>
      </c>
      <c r="G240" s="14">
        <v>12</v>
      </c>
      <c r="H240" s="14">
        <v>16</v>
      </c>
      <c r="I240" s="14">
        <v>1</v>
      </c>
      <c r="J240" s="14">
        <v>12</v>
      </c>
      <c r="K240" s="23">
        <f t="shared" si="19"/>
        <v>2.512</v>
      </c>
      <c r="L240" s="24">
        <f t="shared" si="17"/>
        <v>2</v>
      </c>
      <c r="M240" s="30" t="str">
        <f t="shared" si="18"/>
        <v>64/64</v>
      </c>
    </row>
    <row r="241" spans="1:13" ht="12.75" hidden="1">
      <c r="A241" s="27" t="s">
        <v>16</v>
      </c>
      <c r="B241" s="34" t="s">
        <v>204</v>
      </c>
      <c r="C241" s="15">
        <v>37556</v>
      </c>
      <c r="D241" s="36">
        <v>56</v>
      </c>
      <c r="E241" s="14">
        <v>0</v>
      </c>
      <c r="F241" s="14">
        <v>0</v>
      </c>
      <c r="G241" s="14">
        <v>1</v>
      </c>
      <c r="H241" s="14">
        <v>1</v>
      </c>
      <c r="I241" s="14">
        <v>0</v>
      </c>
      <c r="J241" s="14">
        <v>0</v>
      </c>
      <c r="K241" s="23">
        <f t="shared" si="19"/>
        <v>0.146</v>
      </c>
      <c r="L241" s="24">
        <f t="shared" si="17"/>
        <v>0.146</v>
      </c>
      <c r="M241" s="30" t="str">
        <f t="shared" si="18"/>
        <v>24/32</v>
      </c>
    </row>
    <row r="242" spans="1:13" ht="12.75" hidden="1">
      <c r="A242" s="27" t="s">
        <v>12</v>
      </c>
      <c r="B242" s="34" t="s">
        <v>214</v>
      </c>
      <c r="C242" s="15">
        <v>37570</v>
      </c>
      <c r="D242" s="36">
        <v>191</v>
      </c>
      <c r="E242" s="14">
        <v>0</v>
      </c>
      <c r="F242" s="14">
        <v>0</v>
      </c>
      <c r="G242" s="14">
        <v>2</v>
      </c>
      <c r="H242" s="14">
        <v>7</v>
      </c>
      <c r="I242" s="14">
        <v>0</v>
      </c>
      <c r="J242" s="14">
        <v>2</v>
      </c>
      <c r="K242" s="23">
        <f t="shared" si="19"/>
        <v>0.611</v>
      </c>
      <c r="L242" s="24">
        <f t="shared" si="17"/>
        <v>0.611</v>
      </c>
      <c r="M242" s="30" t="str">
        <f t="shared" si="18"/>
        <v>32/32</v>
      </c>
    </row>
    <row r="243" spans="1:13" ht="12.75" hidden="1">
      <c r="A243" s="27" t="s">
        <v>16</v>
      </c>
      <c r="B243" s="34" t="s">
        <v>202</v>
      </c>
      <c r="C243" s="15">
        <v>37583</v>
      </c>
      <c r="D243" s="36">
        <v>21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23">
        <f t="shared" si="19"/>
        <v>0.021</v>
      </c>
      <c r="L243" s="24">
        <f t="shared" si="17"/>
        <v>0.021</v>
      </c>
      <c r="M243" s="30" t="str">
        <f t="shared" si="18"/>
        <v>12/16</v>
      </c>
    </row>
    <row r="244" spans="1:13" ht="12.75" hidden="1">
      <c r="A244" s="27" t="s">
        <v>16</v>
      </c>
      <c r="B244" s="34" t="s">
        <v>206</v>
      </c>
      <c r="C244" s="15">
        <v>37584</v>
      </c>
      <c r="D244" s="36">
        <v>29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23">
        <f t="shared" si="19"/>
        <v>0.028999999999999998</v>
      </c>
      <c r="L244" s="24">
        <f t="shared" si="17"/>
        <v>0.028999999999999998</v>
      </c>
      <c r="M244" s="30" t="str">
        <f t="shared" si="18"/>
        <v>12/16</v>
      </c>
    </row>
    <row r="245" spans="1:13" ht="12.75" hidden="1">
      <c r="A245" s="27" t="s">
        <v>12</v>
      </c>
      <c r="B245" s="34" t="s">
        <v>125</v>
      </c>
      <c r="C245" s="15">
        <v>37584</v>
      </c>
      <c r="D245" s="36">
        <v>85</v>
      </c>
      <c r="E245" s="14">
        <v>3</v>
      </c>
      <c r="F245" s="14">
        <v>1</v>
      </c>
      <c r="G245" s="14">
        <v>5</v>
      </c>
      <c r="H245" s="14">
        <v>10</v>
      </c>
      <c r="I245" s="14">
        <v>0</v>
      </c>
      <c r="J245" s="14">
        <v>9</v>
      </c>
      <c r="K245" s="23">
        <f t="shared" si="19"/>
        <v>1.185</v>
      </c>
      <c r="L245" s="24">
        <f t="shared" si="17"/>
        <v>1.185</v>
      </c>
      <c r="M245" s="30" t="str">
        <f t="shared" si="18"/>
        <v>32/32</v>
      </c>
    </row>
    <row r="246" spans="1:13" ht="12.75" hidden="1">
      <c r="A246" s="27" t="s">
        <v>12</v>
      </c>
      <c r="B246" s="34" t="s">
        <v>210</v>
      </c>
      <c r="C246" s="15">
        <v>37597</v>
      </c>
      <c r="D246" s="36">
        <v>97</v>
      </c>
      <c r="E246" s="14">
        <v>4</v>
      </c>
      <c r="F246" s="14">
        <v>4</v>
      </c>
      <c r="G246" s="14">
        <v>9</v>
      </c>
      <c r="H246" s="14">
        <v>9</v>
      </c>
      <c r="I246" s="14">
        <v>2</v>
      </c>
      <c r="J246" s="14">
        <v>10</v>
      </c>
      <c r="K246" s="23">
        <f t="shared" si="19"/>
        <v>1.6869999999999998</v>
      </c>
      <c r="L246" s="24">
        <f t="shared" si="17"/>
        <v>1.6869999999999998</v>
      </c>
      <c r="M246" s="30" t="str">
        <f t="shared" si="18"/>
        <v>32/32</v>
      </c>
    </row>
    <row r="247" spans="1:13" ht="12.75" hidden="1">
      <c r="A247" s="27" t="s">
        <v>11</v>
      </c>
      <c r="B247" s="34" t="s">
        <v>103</v>
      </c>
      <c r="C247" s="15">
        <v>37612</v>
      </c>
      <c r="D247" s="36">
        <v>78</v>
      </c>
      <c r="E247" s="14">
        <v>3</v>
      </c>
      <c r="F247" s="14">
        <v>3</v>
      </c>
      <c r="G247" s="14">
        <v>5</v>
      </c>
      <c r="H247" s="14">
        <v>8</v>
      </c>
      <c r="I247" s="14">
        <v>7</v>
      </c>
      <c r="J247" s="14">
        <v>12</v>
      </c>
      <c r="K247" s="23">
        <f t="shared" si="19"/>
        <v>1.4880000000000002</v>
      </c>
      <c r="L247" s="24">
        <f t="shared" si="17"/>
        <v>1.4880000000000002</v>
      </c>
      <c r="M247" s="30" t="str">
        <f t="shared" si="18"/>
        <v>32/32</v>
      </c>
    </row>
    <row r="248" spans="1:13" ht="12.75" hidden="1">
      <c r="A248" s="27" t="s">
        <v>74</v>
      </c>
      <c r="B248" s="34" t="s">
        <v>103</v>
      </c>
      <c r="C248" s="15">
        <v>37612</v>
      </c>
      <c r="D248" s="36">
        <v>53</v>
      </c>
      <c r="E248" s="14">
        <v>5</v>
      </c>
      <c r="F248" s="14">
        <v>5</v>
      </c>
      <c r="G248" s="14">
        <v>9</v>
      </c>
      <c r="H248" s="14">
        <v>10</v>
      </c>
      <c r="I248" s="14">
        <v>2</v>
      </c>
      <c r="J248" s="14">
        <v>5</v>
      </c>
      <c r="K248" s="23">
        <f t="shared" si="19"/>
        <v>1.713</v>
      </c>
      <c r="L248" s="24">
        <f t="shared" si="17"/>
        <v>1.713</v>
      </c>
      <c r="M248" s="30" t="str">
        <f t="shared" si="18"/>
        <v>24/32</v>
      </c>
    </row>
    <row r="249" spans="1:13" ht="12.75" hidden="1">
      <c r="A249" s="27" t="s">
        <v>12</v>
      </c>
      <c r="B249" s="34" t="s">
        <v>211</v>
      </c>
      <c r="C249" s="15">
        <v>37633</v>
      </c>
      <c r="D249" s="36">
        <v>104</v>
      </c>
      <c r="E249" s="14">
        <v>3</v>
      </c>
      <c r="F249" s="14">
        <v>1</v>
      </c>
      <c r="G249" s="14">
        <v>3</v>
      </c>
      <c r="H249" s="14">
        <v>6</v>
      </c>
      <c r="I249" s="14">
        <v>3</v>
      </c>
      <c r="J249" s="14">
        <v>4</v>
      </c>
      <c r="K249" s="23">
        <f t="shared" si="19"/>
        <v>0.934</v>
      </c>
      <c r="L249" s="24">
        <f t="shared" si="17"/>
        <v>0.934</v>
      </c>
      <c r="M249" s="30" t="str">
        <f t="shared" si="18"/>
        <v>32/32</v>
      </c>
    </row>
    <row r="250" spans="1:13" ht="12.75" hidden="1">
      <c r="A250" s="27" t="s">
        <v>74</v>
      </c>
      <c r="B250" s="34" t="s">
        <v>215</v>
      </c>
      <c r="C250" s="15">
        <v>37646</v>
      </c>
      <c r="D250" s="36">
        <v>33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2</v>
      </c>
      <c r="K250" s="23">
        <f t="shared" si="19"/>
        <v>0.073</v>
      </c>
      <c r="L250" s="24">
        <f t="shared" si="17"/>
        <v>0.073</v>
      </c>
      <c r="M250" s="30" t="str">
        <f t="shared" si="18"/>
        <v>16/16</v>
      </c>
    </row>
    <row r="251" spans="1:13" ht="12.75" hidden="1">
      <c r="A251" s="27" t="s">
        <v>16</v>
      </c>
      <c r="B251" s="34" t="s">
        <v>110</v>
      </c>
      <c r="C251" s="15">
        <v>37647</v>
      </c>
      <c r="D251" s="36">
        <v>101</v>
      </c>
      <c r="E251" s="14">
        <v>3</v>
      </c>
      <c r="F251" s="14">
        <v>4</v>
      </c>
      <c r="G251" s="14">
        <v>8</v>
      </c>
      <c r="H251" s="14">
        <v>7</v>
      </c>
      <c r="I251" s="14">
        <v>1</v>
      </c>
      <c r="J251" s="14">
        <v>9</v>
      </c>
      <c r="K251" s="23">
        <f t="shared" si="19"/>
        <v>1.4409999999999998</v>
      </c>
      <c r="L251" s="24">
        <f t="shared" si="17"/>
        <v>1.4409999999999998</v>
      </c>
      <c r="M251" s="30" t="str">
        <f t="shared" si="18"/>
        <v>32/32</v>
      </c>
    </row>
    <row r="252" spans="1:13" ht="12.75" hidden="1">
      <c r="A252" s="27" t="s">
        <v>12</v>
      </c>
      <c r="B252" s="34" t="s">
        <v>88</v>
      </c>
      <c r="C252" s="15">
        <v>37647</v>
      </c>
      <c r="D252" s="36">
        <v>142</v>
      </c>
      <c r="E252" s="14">
        <v>8</v>
      </c>
      <c r="F252" s="14">
        <v>5</v>
      </c>
      <c r="G252" s="14">
        <v>10</v>
      </c>
      <c r="H252" s="14">
        <v>20</v>
      </c>
      <c r="I252" s="14">
        <v>4</v>
      </c>
      <c r="J252" s="14">
        <v>14</v>
      </c>
      <c r="K252" s="23">
        <f t="shared" si="19"/>
        <v>2.702</v>
      </c>
      <c r="L252" s="24">
        <f t="shared" si="17"/>
        <v>2</v>
      </c>
      <c r="M252" s="30" t="str">
        <f t="shared" si="18"/>
        <v>64/64</v>
      </c>
    </row>
    <row r="253" spans="1:13" ht="12.75" hidden="1">
      <c r="A253" s="27" t="s">
        <v>11</v>
      </c>
      <c r="B253" s="34" t="s">
        <v>64</v>
      </c>
      <c r="C253" s="15">
        <v>37647</v>
      </c>
      <c r="D253" s="36">
        <v>72</v>
      </c>
      <c r="E253" s="14">
        <v>3</v>
      </c>
      <c r="F253" s="14">
        <v>2</v>
      </c>
      <c r="G253" s="14">
        <v>7</v>
      </c>
      <c r="H253" s="14">
        <v>9</v>
      </c>
      <c r="I253" s="14">
        <v>1</v>
      </c>
      <c r="J253" s="14">
        <v>7</v>
      </c>
      <c r="K253" s="23">
        <f t="shared" si="19"/>
        <v>1.2819999999999998</v>
      </c>
      <c r="L253" s="24">
        <f t="shared" si="17"/>
        <v>1.2819999999999998</v>
      </c>
      <c r="M253" s="30" t="str">
        <f t="shared" si="18"/>
        <v>32/32</v>
      </c>
    </row>
    <row r="254" spans="1:13" ht="12.75" hidden="1">
      <c r="A254" s="27" t="s">
        <v>11</v>
      </c>
      <c r="B254" s="34" t="s">
        <v>71</v>
      </c>
      <c r="C254" s="15">
        <v>37652</v>
      </c>
      <c r="D254" s="36">
        <v>112</v>
      </c>
      <c r="E254" s="14">
        <v>7</v>
      </c>
      <c r="F254" s="14">
        <v>8</v>
      </c>
      <c r="G254" s="14">
        <v>11</v>
      </c>
      <c r="H254" s="14">
        <v>21</v>
      </c>
      <c r="I254" s="14">
        <v>3</v>
      </c>
      <c r="J254" s="14">
        <v>17</v>
      </c>
      <c r="K254" s="23">
        <f t="shared" si="19"/>
        <v>2.9019999999999997</v>
      </c>
      <c r="L254" s="24">
        <f t="shared" si="17"/>
        <v>2</v>
      </c>
      <c r="M254" s="30" t="str">
        <f t="shared" si="18"/>
        <v>64/64</v>
      </c>
    </row>
    <row r="255" spans="1:13" ht="12.75" hidden="1">
      <c r="A255" s="27" t="s">
        <v>16</v>
      </c>
      <c r="B255" s="34" t="s">
        <v>101</v>
      </c>
      <c r="C255" s="15">
        <v>37654</v>
      </c>
      <c r="D255" s="36">
        <v>103</v>
      </c>
      <c r="E255" s="14">
        <v>5</v>
      </c>
      <c r="F255" s="14">
        <v>4</v>
      </c>
      <c r="G255" s="14">
        <v>9</v>
      </c>
      <c r="H255" s="14">
        <v>12</v>
      </c>
      <c r="I255" s="14">
        <v>3</v>
      </c>
      <c r="J255" s="14">
        <v>8</v>
      </c>
      <c r="K255" s="23">
        <f t="shared" si="19"/>
        <v>1.8730000000000002</v>
      </c>
      <c r="L255" s="24">
        <f t="shared" si="17"/>
        <v>1.8730000000000002</v>
      </c>
      <c r="M255" s="30" t="str">
        <f t="shared" si="18"/>
        <v>32/32</v>
      </c>
    </row>
    <row r="256" spans="1:13" ht="12.75" hidden="1">
      <c r="A256" s="27" t="s">
        <v>16</v>
      </c>
      <c r="B256" s="34" t="s">
        <v>213</v>
      </c>
      <c r="C256" s="15">
        <v>37654</v>
      </c>
      <c r="D256" s="36">
        <v>20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23">
        <f t="shared" si="19"/>
        <v>0.02</v>
      </c>
      <c r="L256" s="24">
        <f t="shared" si="17"/>
        <v>0.02</v>
      </c>
      <c r="M256" s="30" t="str">
        <f t="shared" si="18"/>
        <v>8/8</v>
      </c>
    </row>
    <row r="257" spans="1:13" ht="12.75" hidden="1">
      <c r="A257" s="27" t="s">
        <v>15</v>
      </c>
      <c r="B257" s="34" t="s">
        <v>104</v>
      </c>
      <c r="C257" s="15">
        <v>37654</v>
      </c>
      <c r="D257" s="36">
        <v>87</v>
      </c>
      <c r="E257" s="14">
        <v>3</v>
      </c>
      <c r="F257" s="14">
        <v>3</v>
      </c>
      <c r="G257" s="14">
        <v>6</v>
      </c>
      <c r="H257" s="14">
        <v>12</v>
      </c>
      <c r="I257" s="14">
        <v>2</v>
      </c>
      <c r="J257" s="14">
        <v>7</v>
      </c>
      <c r="K257" s="23">
        <f t="shared" si="19"/>
        <v>1.4569999999999999</v>
      </c>
      <c r="L257" s="24">
        <f t="shared" si="17"/>
        <v>1.4569999999999999</v>
      </c>
      <c r="M257" s="30" t="str">
        <f t="shared" si="18"/>
        <v>32/32</v>
      </c>
    </row>
    <row r="258" spans="1:13" ht="12.75" hidden="1">
      <c r="A258" s="27" t="s">
        <v>14</v>
      </c>
      <c r="B258" s="34" t="s">
        <v>118</v>
      </c>
      <c r="C258" s="15">
        <v>37660</v>
      </c>
      <c r="D258" s="36">
        <v>64</v>
      </c>
      <c r="E258" s="14">
        <v>8</v>
      </c>
      <c r="F258" s="14">
        <v>7</v>
      </c>
      <c r="G258" s="14">
        <v>12</v>
      </c>
      <c r="H258" s="14">
        <v>13</v>
      </c>
      <c r="I258" s="14">
        <v>4</v>
      </c>
      <c r="J258" s="14">
        <v>12</v>
      </c>
      <c r="K258" s="23">
        <f t="shared" si="19"/>
        <v>2.524</v>
      </c>
      <c r="L258" s="24">
        <f t="shared" si="17"/>
        <v>2</v>
      </c>
      <c r="M258" s="30" t="str">
        <f t="shared" si="18"/>
        <v>32/32</v>
      </c>
    </row>
    <row r="259" spans="1:13" ht="12.75" hidden="1">
      <c r="A259" s="27" t="s">
        <v>16</v>
      </c>
      <c r="B259" s="34" t="s">
        <v>218</v>
      </c>
      <c r="C259" s="15">
        <v>37661</v>
      </c>
      <c r="D259" s="36">
        <v>58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23">
        <f t="shared" si="19"/>
        <v>0.057999999999999996</v>
      </c>
      <c r="L259" s="24">
        <f t="shared" si="17"/>
        <v>0.057999999999999996</v>
      </c>
      <c r="M259" s="30" t="str">
        <f t="shared" si="18"/>
        <v>24/32</v>
      </c>
    </row>
    <row r="260" spans="1:13" ht="12.75" hidden="1">
      <c r="A260" s="27" t="s">
        <v>74</v>
      </c>
      <c r="B260" s="34" t="s">
        <v>78</v>
      </c>
      <c r="C260" s="15">
        <v>37661</v>
      </c>
      <c r="D260" s="36">
        <v>26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23">
        <f t="shared" si="19"/>
        <v>0.026000000000000002</v>
      </c>
      <c r="L260" s="24">
        <f t="shared" si="17"/>
        <v>0.026000000000000002</v>
      </c>
      <c r="M260" s="30" t="str">
        <f t="shared" si="18"/>
        <v>12/16</v>
      </c>
    </row>
    <row r="261" spans="1:13" ht="12.75" hidden="1">
      <c r="A261" s="27" t="s">
        <v>12</v>
      </c>
      <c r="B261" s="34" t="s">
        <v>45</v>
      </c>
      <c r="C261" s="15">
        <v>37667</v>
      </c>
      <c r="D261" s="36">
        <v>135</v>
      </c>
      <c r="E261" s="14">
        <v>8</v>
      </c>
      <c r="F261" s="14">
        <v>7</v>
      </c>
      <c r="G261" s="14">
        <v>12</v>
      </c>
      <c r="H261" s="14">
        <v>22</v>
      </c>
      <c r="I261" s="14">
        <v>2</v>
      </c>
      <c r="J261" s="14">
        <v>17</v>
      </c>
      <c r="K261" s="23">
        <f t="shared" si="19"/>
        <v>2.995</v>
      </c>
      <c r="L261" s="24">
        <f t="shared" si="17"/>
        <v>2</v>
      </c>
      <c r="M261" s="30" t="str">
        <f t="shared" si="18"/>
        <v>64/64</v>
      </c>
    </row>
    <row r="262" spans="1:13" ht="12.75" hidden="1">
      <c r="A262" s="27" t="s">
        <v>11</v>
      </c>
      <c r="B262" s="34" t="s">
        <v>81</v>
      </c>
      <c r="C262" s="15">
        <v>37668</v>
      </c>
      <c r="D262" s="36">
        <v>114</v>
      </c>
      <c r="E262" s="14">
        <v>8</v>
      </c>
      <c r="F262" s="14">
        <v>8</v>
      </c>
      <c r="G262" s="14">
        <v>9</v>
      </c>
      <c r="H262" s="14">
        <v>17</v>
      </c>
      <c r="I262" s="14">
        <v>8</v>
      </c>
      <c r="J262" s="14">
        <v>12</v>
      </c>
      <c r="K262" s="23">
        <f t="shared" si="19"/>
        <v>2.764</v>
      </c>
      <c r="L262" s="24">
        <f t="shared" si="17"/>
        <v>2</v>
      </c>
      <c r="M262" s="30" t="str">
        <f t="shared" si="18"/>
        <v>64/64</v>
      </c>
    </row>
    <row r="263" spans="1:13" ht="12.75" hidden="1">
      <c r="A263" s="27" t="s">
        <v>16</v>
      </c>
      <c r="B263" s="34" t="s">
        <v>71</v>
      </c>
      <c r="C263" s="15">
        <v>37675</v>
      </c>
      <c r="D263" s="36">
        <v>156</v>
      </c>
      <c r="E263" s="14">
        <v>4</v>
      </c>
      <c r="F263" s="14">
        <v>4</v>
      </c>
      <c r="G263" s="14">
        <v>5</v>
      </c>
      <c r="H263" s="14">
        <v>10</v>
      </c>
      <c r="I263" s="14">
        <v>3</v>
      </c>
      <c r="J263" s="14">
        <v>10</v>
      </c>
      <c r="K263" s="23">
        <f t="shared" si="19"/>
        <v>1.6159999999999999</v>
      </c>
      <c r="L263" s="24">
        <f t="shared" si="17"/>
        <v>1.6159999999999999</v>
      </c>
      <c r="M263" s="30" t="str">
        <f t="shared" si="18"/>
        <v>32/32</v>
      </c>
    </row>
    <row r="264" spans="1:13" ht="12.75" hidden="1">
      <c r="A264" s="27" t="s">
        <v>12</v>
      </c>
      <c r="B264" s="34" t="s">
        <v>217</v>
      </c>
      <c r="C264" s="15">
        <v>37675</v>
      </c>
      <c r="D264" s="36">
        <v>99</v>
      </c>
      <c r="E264" s="14">
        <v>6</v>
      </c>
      <c r="F264" s="14">
        <v>2</v>
      </c>
      <c r="G264" s="14">
        <v>3</v>
      </c>
      <c r="H264" s="14">
        <v>8</v>
      </c>
      <c r="I264" s="14">
        <v>0</v>
      </c>
      <c r="J264" s="14">
        <v>6</v>
      </c>
      <c r="K264" s="23">
        <f t="shared" si="19"/>
        <v>1.229</v>
      </c>
      <c r="L264" s="24">
        <f t="shared" si="17"/>
        <v>1.229</v>
      </c>
      <c r="M264" s="30" t="str">
        <f t="shared" si="18"/>
        <v>32/32</v>
      </c>
    </row>
    <row r="265" spans="1:13" ht="12.75" hidden="1">
      <c r="A265" s="27" t="s">
        <v>14</v>
      </c>
      <c r="B265" s="34" t="s">
        <v>217</v>
      </c>
      <c r="C265" s="15">
        <v>37675</v>
      </c>
      <c r="D265" s="36">
        <v>91</v>
      </c>
      <c r="E265" s="14">
        <v>8</v>
      </c>
      <c r="F265" s="14">
        <v>7</v>
      </c>
      <c r="G265" s="14">
        <v>6</v>
      </c>
      <c r="H265" s="14">
        <v>11</v>
      </c>
      <c r="I265" s="14">
        <v>1</v>
      </c>
      <c r="J265" s="14">
        <v>4</v>
      </c>
      <c r="K265" s="23">
        <f t="shared" si="19"/>
        <v>1.921</v>
      </c>
      <c r="L265" s="24">
        <f t="shared" si="17"/>
        <v>1.921</v>
      </c>
      <c r="M265" s="30" t="str">
        <f t="shared" si="18"/>
        <v>32/32</v>
      </c>
    </row>
    <row r="266" spans="1:13" ht="12.75" hidden="1">
      <c r="A266" s="27" t="s">
        <v>74</v>
      </c>
      <c r="B266" s="34" t="s">
        <v>71</v>
      </c>
      <c r="C266" s="15">
        <v>37681</v>
      </c>
      <c r="D266" s="36">
        <v>113</v>
      </c>
      <c r="E266" s="14">
        <v>8</v>
      </c>
      <c r="F266" s="14">
        <v>7</v>
      </c>
      <c r="G266" s="14">
        <v>13</v>
      </c>
      <c r="H266" s="14">
        <v>23</v>
      </c>
      <c r="I266" s="14">
        <v>5</v>
      </c>
      <c r="J266" s="14">
        <v>16</v>
      </c>
      <c r="K266" s="23">
        <f t="shared" si="19"/>
        <v>3.133</v>
      </c>
      <c r="L266" s="24">
        <f t="shared" si="17"/>
        <v>2</v>
      </c>
      <c r="M266" s="30" t="str">
        <f t="shared" si="18"/>
        <v>64/64</v>
      </c>
    </row>
    <row r="267" spans="1:13" ht="12.75" hidden="1">
      <c r="A267" s="27" t="s">
        <v>16</v>
      </c>
      <c r="B267" s="34" t="s">
        <v>64</v>
      </c>
      <c r="C267" s="15">
        <v>37682</v>
      </c>
      <c r="D267" s="36">
        <v>107</v>
      </c>
      <c r="E267" s="14">
        <v>3</v>
      </c>
      <c r="F267" s="14">
        <v>3</v>
      </c>
      <c r="G267" s="14">
        <v>6</v>
      </c>
      <c r="H267" s="14">
        <v>8</v>
      </c>
      <c r="I267" s="14">
        <v>2</v>
      </c>
      <c r="J267" s="14">
        <v>8</v>
      </c>
      <c r="K267" s="23">
        <f t="shared" si="19"/>
        <v>1.337</v>
      </c>
      <c r="L267" s="24">
        <f t="shared" si="17"/>
        <v>1.337</v>
      </c>
      <c r="M267" s="30" t="str">
        <f t="shared" si="18"/>
        <v>32/32</v>
      </c>
    </row>
    <row r="268" spans="1:13" ht="12.75" hidden="1">
      <c r="A268" s="27" t="s">
        <v>12</v>
      </c>
      <c r="B268" s="34" t="s">
        <v>166</v>
      </c>
      <c r="C268" s="15">
        <v>37682</v>
      </c>
      <c r="D268" s="36">
        <v>99</v>
      </c>
      <c r="E268" s="14">
        <v>8</v>
      </c>
      <c r="F268" s="14">
        <v>5</v>
      </c>
      <c r="G268" s="14">
        <v>11</v>
      </c>
      <c r="H268" s="14">
        <v>14</v>
      </c>
      <c r="I268" s="14">
        <v>1</v>
      </c>
      <c r="J268" s="14">
        <v>11</v>
      </c>
      <c r="K268" s="23">
        <f t="shared" si="19"/>
        <v>2.319</v>
      </c>
      <c r="L268" s="24">
        <f t="shared" si="17"/>
        <v>2</v>
      </c>
      <c r="M268" s="30" t="str">
        <f t="shared" si="18"/>
        <v>64/64</v>
      </c>
    </row>
    <row r="269" spans="1:13" ht="12.75" hidden="1">
      <c r="A269" s="27" t="s">
        <v>14</v>
      </c>
      <c r="B269" s="34" t="s">
        <v>166</v>
      </c>
      <c r="C269" s="15">
        <v>37682</v>
      </c>
      <c r="D269" s="36">
        <v>64</v>
      </c>
      <c r="E269" s="14">
        <v>5</v>
      </c>
      <c r="F269" s="14">
        <v>6</v>
      </c>
      <c r="G269" s="14">
        <v>8</v>
      </c>
      <c r="H269" s="14">
        <v>10</v>
      </c>
      <c r="I269" s="14">
        <v>0</v>
      </c>
      <c r="J269" s="14">
        <v>5</v>
      </c>
      <c r="K269" s="23">
        <f t="shared" si="19"/>
        <v>1.6740000000000002</v>
      </c>
      <c r="L269" s="24">
        <f aca="true" t="shared" si="20" ref="L269:L300">MIN(K269,2)</f>
        <v>1.6740000000000002</v>
      </c>
      <c r="M269" s="30" t="str">
        <f t="shared" si="18"/>
        <v>32/32</v>
      </c>
    </row>
    <row r="270" spans="1:13" ht="12.75" hidden="1">
      <c r="A270" s="27" t="s">
        <v>16</v>
      </c>
      <c r="B270" s="34" t="s">
        <v>116</v>
      </c>
      <c r="C270" s="15">
        <v>37689</v>
      </c>
      <c r="D270" s="36">
        <v>132</v>
      </c>
      <c r="E270" s="14">
        <v>4</v>
      </c>
      <c r="F270" s="14">
        <v>3</v>
      </c>
      <c r="G270" s="14">
        <v>6</v>
      </c>
      <c r="H270" s="14">
        <v>9</v>
      </c>
      <c r="I270" s="14">
        <v>2</v>
      </c>
      <c r="J270" s="14">
        <v>6</v>
      </c>
      <c r="K270" s="23">
        <f t="shared" si="19"/>
        <v>1.432</v>
      </c>
      <c r="L270" s="24">
        <f t="shared" si="20"/>
        <v>1.432</v>
      </c>
      <c r="M270" s="30" t="str">
        <f t="shared" si="18"/>
        <v>32/32</v>
      </c>
    </row>
    <row r="271" spans="1:13" ht="12.75" hidden="1">
      <c r="A271" s="27" t="s">
        <v>11</v>
      </c>
      <c r="B271" s="34" t="s">
        <v>168</v>
      </c>
      <c r="C271" s="15">
        <v>37689</v>
      </c>
      <c r="D271" s="36">
        <v>102</v>
      </c>
      <c r="E271" s="14">
        <v>6</v>
      </c>
      <c r="F271" s="14">
        <v>5</v>
      </c>
      <c r="G271" s="14">
        <v>9</v>
      </c>
      <c r="H271" s="14">
        <v>18</v>
      </c>
      <c r="I271" s="14">
        <v>3</v>
      </c>
      <c r="J271" s="14">
        <v>13</v>
      </c>
      <c r="K271" s="23">
        <f t="shared" si="19"/>
        <v>2.342</v>
      </c>
      <c r="L271" s="24">
        <f t="shared" si="20"/>
        <v>2</v>
      </c>
      <c r="M271" s="30" t="str">
        <f t="shared" si="18"/>
        <v>64/64</v>
      </c>
    </row>
    <row r="272" spans="1:13" ht="12.75" hidden="1">
      <c r="A272" s="27" t="s">
        <v>15</v>
      </c>
      <c r="B272" s="34" t="s">
        <v>219</v>
      </c>
      <c r="C272" s="15">
        <v>37689</v>
      </c>
      <c r="D272" s="36">
        <v>70</v>
      </c>
      <c r="E272" s="14">
        <v>4</v>
      </c>
      <c r="F272" s="14">
        <v>3</v>
      </c>
      <c r="G272" s="14">
        <v>3</v>
      </c>
      <c r="H272" s="14">
        <v>10</v>
      </c>
      <c r="I272" s="14">
        <v>1</v>
      </c>
      <c r="J272" s="14">
        <v>7</v>
      </c>
      <c r="K272" s="23">
        <f t="shared" si="19"/>
        <v>1.25</v>
      </c>
      <c r="L272" s="24">
        <f t="shared" si="20"/>
        <v>1.25</v>
      </c>
      <c r="M272" s="30" t="str">
        <f t="shared" si="18"/>
        <v>32/32</v>
      </c>
    </row>
    <row r="273" spans="1:13" ht="12.75" hidden="1">
      <c r="A273" s="27" t="s">
        <v>14</v>
      </c>
      <c r="B273" s="34" t="s">
        <v>168</v>
      </c>
      <c r="C273" s="15">
        <v>37689</v>
      </c>
      <c r="D273" s="36">
        <v>76</v>
      </c>
      <c r="E273" s="14">
        <v>4</v>
      </c>
      <c r="F273" s="14">
        <v>5</v>
      </c>
      <c r="G273" s="14">
        <v>8</v>
      </c>
      <c r="H273" s="14">
        <v>11</v>
      </c>
      <c r="I273" s="14">
        <v>4</v>
      </c>
      <c r="J273" s="14">
        <v>6</v>
      </c>
      <c r="K273" s="23">
        <f t="shared" si="19"/>
        <v>1.736</v>
      </c>
      <c r="L273" s="24">
        <f t="shared" si="20"/>
        <v>1.736</v>
      </c>
      <c r="M273" s="30" t="str">
        <f t="shared" si="18"/>
        <v>32/32</v>
      </c>
    </row>
    <row r="274" spans="1:13" ht="12.75" hidden="1">
      <c r="A274" s="27" t="s">
        <v>74</v>
      </c>
      <c r="B274" s="34" t="s">
        <v>228</v>
      </c>
      <c r="C274" s="15">
        <v>37690</v>
      </c>
      <c r="D274" s="36">
        <v>15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23">
        <f t="shared" si="19"/>
        <v>0.015</v>
      </c>
      <c r="L274" s="24">
        <f t="shared" si="20"/>
        <v>0.015</v>
      </c>
      <c r="M274" s="30" t="str">
        <f t="shared" si="18"/>
        <v>8/8</v>
      </c>
    </row>
    <row r="275" spans="1:13" ht="12.75" hidden="1">
      <c r="A275" s="27" t="s">
        <v>11</v>
      </c>
      <c r="B275" s="34" t="s">
        <v>143</v>
      </c>
      <c r="C275" s="15">
        <v>37695</v>
      </c>
      <c r="D275" s="36">
        <v>34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1</v>
      </c>
      <c r="K275" s="23">
        <f t="shared" si="19"/>
        <v>0.054000000000000006</v>
      </c>
      <c r="L275" s="24">
        <f t="shared" si="20"/>
        <v>0.054000000000000006</v>
      </c>
      <c r="M275" s="30" t="str">
        <f t="shared" si="18"/>
        <v>16/16</v>
      </c>
    </row>
    <row r="276" spans="1:13" ht="12.75" hidden="1">
      <c r="A276" s="27" t="s">
        <v>74</v>
      </c>
      <c r="B276" s="34" t="s">
        <v>119</v>
      </c>
      <c r="C276" s="15">
        <v>37695</v>
      </c>
      <c r="D276" s="36">
        <v>93</v>
      </c>
      <c r="E276" s="14">
        <v>8</v>
      </c>
      <c r="F276" s="14">
        <v>7</v>
      </c>
      <c r="G276" s="14">
        <v>13</v>
      </c>
      <c r="H276" s="14">
        <v>23</v>
      </c>
      <c r="I276" s="14">
        <v>3</v>
      </c>
      <c r="J276" s="14">
        <v>11</v>
      </c>
      <c r="K276" s="23">
        <f t="shared" si="19"/>
        <v>2.9530000000000003</v>
      </c>
      <c r="L276" s="24">
        <f t="shared" si="20"/>
        <v>2</v>
      </c>
      <c r="M276" s="30" t="str">
        <f t="shared" si="18"/>
        <v>64/64</v>
      </c>
    </row>
    <row r="277" spans="1:13" ht="12.75" hidden="1">
      <c r="A277" s="27" t="s">
        <v>16</v>
      </c>
      <c r="B277" s="34" t="s">
        <v>88</v>
      </c>
      <c r="C277" s="15">
        <v>37696</v>
      </c>
      <c r="D277" s="36">
        <v>107</v>
      </c>
      <c r="E277" s="14">
        <v>7</v>
      </c>
      <c r="F277" s="14">
        <v>6</v>
      </c>
      <c r="G277" s="14">
        <v>7</v>
      </c>
      <c r="H277" s="14">
        <v>15</v>
      </c>
      <c r="I277" s="14">
        <v>4</v>
      </c>
      <c r="J277" s="14">
        <v>11</v>
      </c>
      <c r="K277" s="23">
        <f t="shared" si="19"/>
        <v>2.247</v>
      </c>
      <c r="L277" s="24">
        <f t="shared" si="20"/>
        <v>2</v>
      </c>
      <c r="M277" s="30" t="str">
        <f t="shared" si="18"/>
        <v>64/64</v>
      </c>
    </row>
    <row r="278" spans="1:13" ht="12.75" hidden="1">
      <c r="A278" s="27" t="s">
        <v>15</v>
      </c>
      <c r="B278" s="34" t="s">
        <v>51</v>
      </c>
      <c r="C278" s="15">
        <v>37696</v>
      </c>
      <c r="D278" s="36">
        <v>74</v>
      </c>
      <c r="E278" s="14">
        <v>3</v>
      </c>
      <c r="F278" s="14">
        <v>4</v>
      </c>
      <c r="G278" s="14">
        <v>2</v>
      </c>
      <c r="H278" s="14">
        <v>7</v>
      </c>
      <c r="I278" s="14">
        <v>1</v>
      </c>
      <c r="J278" s="14">
        <v>9</v>
      </c>
      <c r="K278" s="23">
        <f t="shared" si="19"/>
        <v>1.114</v>
      </c>
      <c r="L278" s="24">
        <f t="shared" si="20"/>
        <v>1.114</v>
      </c>
      <c r="M278" s="30" t="str">
        <f t="shared" si="18"/>
        <v>32/32</v>
      </c>
    </row>
    <row r="279" spans="1:13" ht="12.75" hidden="1">
      <c r="A279" s="27" t="s">
        <v>14</v>
      </c>
      <c r="B279" s="34" t="s">
        <v>122</v>
      </c>
      <c r="C279" s="15">
        <v>37696</v>
      </c>
      <c r="D279" s="36">
        <v>96</v>
      </c>
      <c r="E279" s="14">
        <v>7</v>
      </c>
      <c r="F279" s="14">
        <v>7</v>
      </c>
      <c r="G279" s="14">
        <v>11</v>
      </c>
      <c r="H279" s="14">
        <v>19</v>
      </c>
      <c r="I279" s="14">
        <v>5</v>
      </c>
      <c r="J279" s="14">
        <v>10</v>
      </c>
      <c r="K279" s="23">
        <f t="shared" si="19"/>
        <v>2.6660000000000004</v>
      </c>
      <c r="L279" s="24">
        <f t="shared" si="20"/>
        <v>2</v>
      </c>
      <c r="M279" s="30" t="str">
        <f t="shared" si="18"/>
        <v>64/64</v>
      </c>
    </row>
    <row r="280" spans="1:13" ht="12.75" hidden="1">
      <c r="A280" s="27" t="s">
        <v>16</v>
      </c>
      <c r="B280" s="34" t="s">
        <v>171</v>
      </c>
      <c r="C280" s="15">
        <v>37702</v>
      </c>
      <c r="D280" s="36">
        <v>143</v>
      </c>
      <c r="E280" s="14">
        <v>8</v>
      </c>
      <c r="F280" s="14">
        <v>7</v>
      </c>
      <c r="G280" s="14">
        <v>11</v>
      </c>
      <c r="H280" s="14">
        <v>24</v>
      </c>
      <c r="I280" s="14">
        <v>1</v>
      </c>
      <c r="J280" s="14">
        <v>18</v>
      </c>
      <c r="K280" s="23">
        <f t="shared" si="19"/>
        <v>3.023</v>
      </c>
      <c r="L280" s="24">
        <f t="shared" si="20"/>
        <v>2</v>
      </c>
      <c r="M280" s="30" t="str">
        <f t="shared" si="18"/>
        <v>64/64</v>
      </c>
    </row>
    <row r="281" spans="1:13" ht="12.75" hidden="1">
      <c r="A281" s="27" t="s">
        <v>15</v>
      </c>
      <c r="B281" s="34" t="s">
        <v>48</v>
      </c>
      <c r="C281" s="15">
        <v>37702</v>
      </c>
      <c r="D281" s="36">
        <v>149</v>
      </c>
      <c r="E281" s="14">
        <v>7</v>
      </c>
      <c r="F281" s="14">
        <v>7</v>
      </c>
      <c r="G281" s="14">
        <v>11</v>
      </c>
      <c r="H281" s="14">
        <v>22</v>
      </c>
      <c r="I281" s="14">
        <v>3</v>
      </c>
      <c r="J281" s="14">
        <v>20</v>
      </c>
      <c r="K281" s="23">
        <f t="shared" si="19"/>
        <v>2.9789999999999996</v>
      </c>
      <c r="L281" s="24">
        <f t="shared" si="20"/>
        <v>2</v>
      </c>
      <c r="M281" s="30" t="str">
        <f t="shared" si="18"/>
        <v>64/64</v>
      </c>
    </row>
    <row r="282" spans="1:13" ht="12.75" hidden="1">
      <c r="A282" s="27" t="s">
        <v>12</v>
      </c>
      <c r="B282" s="34" t="s">
        <v>221</v>
      </c>
      <c r="C282" s="15">
        <v>37703</v>
      </c>
      <c r="D282" s="36">
        <v>105</v>
      </c>
      <c r="E282" s="14">
        <v>6</v>
      </c>
      <c r="F282" s="14">
        <v>4</v>
      </c>
      <c r="G282" s="14">
        <v>10</v>
      </c>
      <c r="H282" s="14">
        <v>16</v>
      </c>
      <c r="I282" s="14">
        <v>5</v>
      </c>
      <c r="J282" s="14">
        <v>10</v>
      </c>
      <c r="K282" s="23">
        <f t="shared" si="19"/>
        <v>2.255</v>
      </c>
      <c r="L282" s="24">
        <f t="shared" si="20"/>
        <v>2</v>
      </c>
      <c r="M282" s="30" t="str">
        <f t="shared" si="18"/>
        <v>64/64</v>
      </c>
    </row>
    <row r="283" spans="1:13" ht="12.75" hidden="1">
      <c r="A283" s="27" t="s">
        <v>16</v>
      </c>
      <c r="B283" s="34" t="s">
        <v>124</v>
      </c>
      <c r="C283" s="15">
        <v>37709</v>
      </c>
      <c r="D283" s="36">
        <v>50</v>
      </c>
      <c r="E283" s="14">
        <v>3</v>
      </c>
      <c r="F283" s="14">
        <v>2</v>
      </c>
      <c r="G283" s="14">
        <v>2</v>
      </c>
      <c r="H283" s="14">
        <v>7</v>
      </c>
      <c r="I283" s="14">
        <v>0</v>
      </c>
      <c r="J283" s="14">
        <v>2</v>
      </c>
      <c r="K283" s="23">
        <f t="shared" si="19"/>
        <v>0.8</v>
      </c>
      <c r="L283" s="24">
        <f t="shared" si="20"/>
        <v>0.8</v>
      </c>
      <c r="M283" s="30" t="str">
        <f t="shared" si="18"/>
        <v>24/32</v>
      </c>
    </row>
    <row r="284" spans="1:13" ht="12.75" hidden="1">
      <c r="A284" s="27" t="s">
        <v>74</v>
      </c>
      <c r="B284" s="34" t="s">
        <v>117</v>
      </c>
      <c r="C284" s="15">
        <v>37709</v>
      </c>
      <c r="D284" s="36">
        <v>107</v>
      </c>
      <c r="E284" s="14">
        <v>8</v>
      </c>
      <c r="F284" s="14">
        <v>7</v>
      </c>
      <c r="G284" s="14">
        <v>11</v>
      </c>
      <c r="H284" s="14">
        <v>19</v>
      </c>
      <c r="I284" s="14">
        <v>2</v>
      </c>
      <c r="J284" s="14">
        <v>13</v>
      </c>
      <c r="K284" s="23">
        <f t="shared" si="19"/>
        <v>2.717</v>
      </c>
      <c r="L284" s="24">
        <f t="shared" si="20"/>
        <v>2</v>
      </c>
      <c r="M284" s="30" t="str">
        <f t="shared" si="18"/>
        <v>64/64</v>
      </c>
    </row>
    <row r="285" spans="1:13" ht="12.75" hidden="1">
      <c r="A285" s="27" t="s">
        <v>11</v>
      </c>
      <c r="B285" s="34" t="s">
        <v>49</v>
      </c>
      <c r="C285" s="15">
        <v>37710</v>
      </c>
      <c r="D285" s="36">
        <v>82</v>
      </c>
      <c r="E285" s="14">
        <v>6</v>
      </c>
      <c r="F285" s="14">
        <v>8</v>
      </c>
      <c r="G285" s="14">
        <v>11</v>
      </c>
      <c r="H285" s="14">
        <v>14</v>
      </c>
      <c r="I285" s="14">
        <v>2</v>
      </c>
      <c r="J285" s="14">
        <v>14</v>
      </c>
      <c r="K285" s="23">
        <f t="shared" si="19"/>
        <v>2.432</v>
      </c>
      <c r="L285" s="24">
        <f t="shared" si="20"/>
        <v>2</v>
      </c>
      <c r="M285" s="30" t="str">
        <f t="shared" si="18"/>
        <v>64/64</v>
      </c>
    </row>
    <row r="286" spans="1:13" ht="12.75" hidden="1">
      <c r="A286" s="27" t="s">
        <v>15</v>
      </c>
      <c r="B286" s="34" t="s">
        <v>121</v>
      </c>
      <c r="C286" s="15">
        <v>37710</v>
      </c>
      <c r="D286" s="36">
        <v>48</v>
      </c>
      <c r="E286" s="14">
        <v>3</v>
      </c>
      <c r="F286" s="14">
        <v>1</v>
      </c>
      <c r="G286" s="14">
        <v>2</v>
      </c>
      <c r="H286" s="14">
        <v>3</v>
      </c>
      <c r="I286" s="14">
        <v>0</v>
      </c>
      <c r="J286" s="14">
        <v>2</v>
      </c>
      <c r="K286" s="23">
        <f t="shared" si="19"/>
        <v>0.578</v>
      </c>
      <c r="L286" s="24">
        <f t="shared" si="20"/>
        <v>0.578</v>
      </c>
      <c r="M286" s="30" t="str">
        <f t="shared" si="18"/>
        <v>24/32</v>
      </c>
    </row>
    <row r="287" spans="1:13" ht="12.75" hidden="1">
      <c r="A287" s="27" t="s">
        <v>14</v>
      </c>
      <c r="B287" s="34" t="s">
        <v>71</v>
      </c>
      <c r="C287" s="15">
        <v>37710</v>
      </c>
      <c r="D287" s="36">
        <v>105</v>
      </c>
      <c r="E287" s="14">
        <v>8</v>
      </c>
      <c r="F287" s="14">
        <v>8</v>
      </c>
      <c r="G287" s="14">
        <v>10</v>
      </c>
      <c r="H287" s="14">
        <v>17</v>
      </c>
      <c r="I287" s="14">
        <v>2</v>
      </c>
      <c r="J287" s="14">
        <v>13</v>
      </c>
      <c r="K287" s="23">
        <f t="shared" si="19"/>
        <v>2.645</v>
      </c>
      <c r="L287" s="24">
        <f t="shared" si="20"/>
        <v>2</v>
      </c>
      <c r="M287" s="30" t="str">
        <f t="shared" si="18"/>
        <v>64/64</v>
      </c>
    </row>
    <row r="288" spans="1:13" ht="12.75" hidden="1">
      <c r="A288" s="27" t="s">
        <v>74</v>
      </c>
      <c r="B288" s="34" t="s">
        <v>227</v>
      </c>
      <c r="C288" s="15">
        <v>37731</v>
      </c>
      <c r="D288" s="36">
        <v>49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1</v>
      </c>
      <c r="K288" s="23">
        <f t="shared" si="19"/>
        <v>0.069</v>
      </c>
      <c r="L288" s="24">
        <f t="shared" si="20"/>
        <v>0.069</v>
      </c>
      <c r="M288" s="30" t="str">
        <f t="shared" si="18"/>
        <v>24/32</v>
      </c>
    </row>
    <row r="289" spans="1:13" ht="12.75" hidden="1">
      <c r="A289" s="27" t="s">
        <v>16</v>
      </c>
      <c r="B289" s="34" t="s">
        <v>114</v>
      </c>
      <c r="C289" s="15">
        <v>37738</v>
      </c>
      <c r="D289" s="36">
        <v>95</v>
      </c>
      <c r="E289" s="14">
        <v>4</v>
      </c>
      <c r="F289" s="14">
        <v>3</v>
      </c>
      <c r="G289" s="14">
        <v>4</v>
      </c>
      <c r="H289" s="14">
        <v>15</v>
      </c>
      <c r="I289" s="14">
        <v>2</v>
      </c>
      <c r="J289" s="14">
        <v>12</v>
      </c>
      <c r="K289" s="23">
        <f t="shared" si="19"/>
        <v>1.655</v>
      </c>
      <c r="L289" s="24">
        <f t="shared" si="20"/>
        <v>1.655</v>
      </c>
      <c r="M289" s="30" t="str">
        <f t="shared" si="18"/>
        <v>32/32</v>
      </c>
    </row>
    <row r="290" spans="1:13" ht="12.75" hidden="1">
      <c r="A290" s="27" t="s">
        <v>11</v>
      </c>
      <c r="B290" s="34" t="s">
        <v>222</v>
      </c>
      <c r="C290" s="15">
        <v>37744</v>
      </c>
      <c r="D290" s="36">
        <v>137</v>
      </c>
      <c r="E290" s="14">
        <v>6</v>
      </c>
      <c r="F290" s="14">
        <v>8</v>
      </c>
      <c r="G290" s="14">
        <v>12</v>
      </c>
      <c r="H290" s="14">
        <v>22</v>
      </c>
      <c r="I290" s="14">
        <v>6</v>
      </c>
      <c r="J290" s="14">
        <v>21</v>
      </c>
      <c r="K290" s="23">
        <f t="shared" si="19"/>
        <v>3.117</v>
      </c>
      <c r="L290" s="24">
        <f t="shared" si="20"/>
        <v>2</v>
      </c>
      <c r="M290" s="30" t="str">
        <f t="shared" si="18"/>
        <v>64/64</v>
      </c>
    </row>
    <row r="291" spans="1:13" ht="12.75" hidden="1">
      <c r="A291" s="27" t="s">
        <v>14</v>
      </c>
      <c r="B291" s="34" t="s">
        <v>88</v>
      </c>
      <c r="C291" s="15">
        <v>37744</v>
      </c>
      <c r="D291" s="36">
        <v>128</v>
      </c>
      <c r="E291" s="14">
        <v>8</v>
      </c>
      <c r="F291" s="14">
        <v>8</v>
      </c>
      <c r="G291" s="14">
        <v>14</v>
      </c>
      <c r="H291" s="14">
        <v>29</v>
      </c>
      <c r="I291" s="14">
        <v>4</v>
      </c>
      <c r="J291" s="14">
        <v>17</v>
      </c>
      <c r="K291" s="23">
        <f t="shared" si="19"/>
        <v>3.488</v>
      </c>
      <c r="L291" s="24">
        <f t="shared" si="20"/>
        <v>2</v>
      </c>
      <c r="M291" s="30" t="str">
        <f t="shared" si="18"/>
        <v>64/64</v>
      </c>
    </row>
    <row r="292" spans="1:13" ht="12.75" hidden="1">
      <c r="A292" s="27" t="s">
        <v>15</v>
      </c>
      <c r="B292" s="34" t="s">
        <v>223</v>
      </c>
      <c r="C292" s="15">
        <v>37745</v>
      </c>
      <c r="D292" s="36">
        <v>142</v>
      </c>
      <c r="E292" s="14">
        <v>4</v>
      </c>
      <c r="F292" s="14">
        <v>8</v>
      </c>
      <c r="G292" s="14">
        <v>11</v>
      </c>
      <c r="H292" s="14">
        <v>18</v>
      </c>
      <c r="I292" s="14">
        <v>3</v>
      </c>
      <c r="J292" s="14">
        <v>13</v>
      </c>
      <c r="K292" s="23">
        <f t="shared" si="19"/>
        <v>2.522</v>
      </c>
      <c r="L292" s="24">
        <f t="shared" si="20"/>
        <v>2</v>
      </c>
      <c r="M292" s="30" t="str">
        <f t="shared" si="18"/>
        <v>64/64</v>
      </c>
    </row>
    <row r="293" spans="1:13" ht="12.75" hidden="1">
      <c r="A293" s="27" t="s">
        <v>11</v>
      </c>
      <c r="B293" s="34" t="s">
        <v>130</v>
      </c>
      <c r="C293" s="15">
        <v>37751</v>
      </c>
      <c r="D293" s="36">
        <v>149</v>
      </c>
      <c r="E293" s="14">
        <v>7</v>
      </c>
      <c r="F293" s="14">
        <v>7</v>
      </c>
      <c r="G293" s="14">
        <v>12</v>
      </c>
      <c r="H293" s="14">
        <v>25</v>
      </c>
      <c r="I293" s="14">
        <v>3</v>
      </c>
      <c r="J293" s="14">
        <v>20</v>
      </c>
      <c r="K293" s="23">
        <f t="shared" si="19"/>
        <v>3.1489999999999996</v>
      </c>
      <c r="L293" s="24">
        <f t="shared" si="20"/>
        <v>2</v>
      </c>
      <c r="M293" s="30" t="str">
        <f t="shared" si="18"/>
        <v>64/64</v>
      </c>
    </row>
    <row r="294" spans="1:13" ht="12.75" hidden="1">
      <c r="A294" s="27" t="s">
        <v>15</v>
      </c>
      <c r="B294" s="34" t="s">
        <v>224</v>
      </c>
      <c r="C294" s="15">
        <v>37751</v>
      </c>
      <c r="D294" s="36">
        <v>128</v>
      </c>
      <c r="E294" s="14">
        <v>7</v>
      </c>
      <c r="F294" s="14">
        <v>7</v>
      </c>
      <c r="G294" s="14">
        <v>13</v>
      </c>
      <c r="H294" s="14">
        <v>17</v>
      </c>
      <c r="I294" s="14">
        <v>3</v>
      </c>
      <c r="J294" s="14">
        <v>12</v>
      </c>
      <c r="K294" s="23">
        <f t="shared" si="19"/>
        <v>2.698</v>
      </c>
      <c r="L294" s="24">
        <f t="shared" si="20"/>
        <v>2</v>
      </c>
      <c r="M294" s="30" t="str">
        <f t="shared" si="18"/>
        <v>64/64</v>
      </c>
    </row>
    <row r="295" spans="1:13" ht="12.75" hidden="1">
      <c r="A295" s="27" t="s">
        <v>16</v>
      </c>
      <c r="B295" s="34" t="s">
        <v>93</v>
      </c>
      <c r="C295" s="15">
        <v>37752</v>
      </c>
      <c r="D295" s="36">
        <v>191</v>
      </c>
      <c r="E295" s="14">
        <v>4</v>
      </c>
      <c r="F295" s="14">
        <v>4</v>
      </c>
      <c r="G295" s="14">
        <v>11</v>
      </c>
      <c r="H295" s="14">
        <v>20</v>
      </c>
      <c r="I295" s="14">
        <v>4</v>
      </c>
      <c r="J295" s="14">
        <v>24</v>
      </c>
      <c r="K295" s="23">
        <f t="shared" si="19"/>
        <v>2.661</v>
      </c>
      <c r="L295" s="24">
        <f t="shared" si="20"/>
        <v>2</v>
      </c>
      <c r="M295" s="30" t="str">
        <f t="shared" si="18"/>
        <v>64/64</v>
      </c>
    </row>
    <row r="296" spans="1:13" ht="12.75" hidden="1">
      <c r="A296" s="27" t="s">
        <v>12</v>
      </c>
      <c r="B296" s="34" t="s">
        <v>81</v>
      </c>
      <c r="C296" s="15">
        <v>37752</v>
      </c>
      <c r="D296" s="36">
        <v>169</v>
      </c>
      <c r="E296" s="14">
        <v>8</v>
      </c>
      <c r="F296" s="14">
        <v>8</v>
      </c>
      <c r="G296" s="14">
        <v>12</v>
      </c>
      <c r="H296" s="14">
        <v>24</v>
      </c>
      <c r="I296" s="14">
        <v>5</v>
      </c>
      <c r="J296" s="14">
        <v>20</v>
      </c>
      <c r="K296" s="23">
        <f t="shared" si="19"/>
        <v>3.319</v>
      </c>
      <c r="L296" s="24">
        <f t="shared" si="20"/>
        <v>2</v>
      </c>
      <c r="M296" s="30" t="str">
        <f t="shared" si="18"/>
        <v>64/64</v>
      </c>
    </row>
    <row r="297" spans="1:13" ht="12.75" hidden="1">
      <c r="A297" s="27" t="s">
        <v>15</v>
      </c>
      <c r="B297" s="34" t="s">
        <v>93</v>
      </c>
      <c r="C297" s="15">
        <v>37758</v>
      </c>
      <c r="D297" s="36">
        <v>107</v>
      </c>
      <c r="E297" s="14">
        <v>3</v>
      </c>
      <c r="F297" s="14">
        <v>3</v>
      </c>
      <c r="G297" s="14">
        <v>4</v>
      </c>
      <c r="H297" s="14">
        <v>16</v>
      </c>
      <c r="I297" s="14">
        <v>3</v>
      </c>
      <c r="J297" s="14">
        <v>11</v>
      </c>
      <c r="K297" s="23">
        <f t="shared" si="19"/>
        <v>1.6469999999999998</v>
      </c>
      <c r="L297" s="24">
        <f t="shared" si="20"/>
        <v>1.6469999999999998</v>
      </c>
      <c r="M297" s="30" t="str">
        <f t="shared" si="18"/>
        <v>32/32</v>
      </c>
    </row>
    <row r="298" spans="1:13" ht="12.75" hidden="1">
      <c r="A298" s="27" t="s">
        <v>11</v>
      </c>
      <c r="B298" s="34" t="s">
        <v>225</v>
      </c>
      <c r="C298" s="15">
        <v>37759</v>
      </c>
      <c r="D298" s="36">
        <v>53</v>
      </c>
      <c r="E298" s="14">
        <v>0</v>
      </c>
      <c r="F298" s="14">
        <v>0</v>
      </c>
      <c r="G298" s="14">
        <v>1</v>
      </c>
      <c r="H298" s="14">
        <v>3</v>
      </c>
      <c r="I298" s="14">
        <v>3</v>
      </c>
      <c r="J298" s="14">
        <v>4</v>
      </c>
      <c r="K298" s="23">
        <f t="shared" si="19"/>
        <v>0.39299999999999996</v>
      </c>
      <c r="L298" s="24">
        <f t="shared" si="20"/>
        <v>0.39299999999999996</v>
      </c>
      <c r="M298" s="30" t="str">
        <f t="shared" si="18"/>
        <v>24/32</v>
      </c>
    </row>
    <row r="299" spans="1:13" ht="12.75" hidden="1">
      <c r="A299" s="27" t="s">
        <v>14</v>
      </c>
      <c r="B299" s="34" t="s">
        <v>126</v>
      </c>
      <c r="C299" s="15">
        <v>37759</v>
      </c>
      <c r="D299" s="36">
        <v>134</v>
      </c>
      <c r="E299" s="14">
        <v>7</v>
      </c>
      <c r="F299" s="14">
        <v>7</v>
      </c>
      <c r="G299" s="14">
        <v>14</v>
      </c>
      <c r="H299" s="14">
        <v>26</v>
      </c>
      <c r="I299" s="14">
        <v>8</v>
      </c>
      <c r="J299" s="14">
        <v>17</v>
      </c>
      <c r="K299" s="23">
        <f t="shared" si="19"/>
        <v>3.364</v>
      </c>
      <c r="L299" s="24">
        <f t="shared" si="20"/>
        <v>2</v>
      </c>
      <c r="M299" s="30" t="str">
        <f t="shared" si="18"/>
        <v>64/64</v>
      </c>
    </row>
    <row r="300" spans="1:13" ht="12.75" hidden="1">
      <c r="A300" s="27" t="s">
        <v>15</v>
      </c>
      <c r="B300" s="34" t="s">
        <v>229</v>
      </c>
      <c r="C300" s="15">
        <v>37765</v>
      </c>
      <c r="D300" s="36">
        <v>156</v>
      </c>
      <c r="E300" s="14">
        <v>4</v>
      </c>
      <c r="F300" s="14">
        <v>7</v>
      </c>
      <c r="G300" s="14">
        <v>13</v>
      </c>
      <c r="H300" s="14">
        <v>27</v>
      </c>
      <c r="I300" s="14">
        <v>5</v>
      </c>
      <c r="J300" s="14">
        <v>23</v>
      </c>
      <c r="K300" s="23">
        <f t="shared" si="19"/>
        <v>3.196</v>
      </c>
      <c r="L300" s="24">
        <f t="shared" si="20"/>
        <v>2</v>
      </c>
      <c r="M300" s="30" t="str">
        <f t="shared" si="18"/>
        <v>64/64</v>
      </c>
    </row>
    <row r="301" spans="1:13" ht="12.75" hidden="1">
      <c r="A301" s="27" t="s">
        <v>16</v>
      </c>
      <c r="B301" s="34" t="s">
        <v>92</v>
      </c>
      <c r="C301" s="15">
        <v>37766</v>
      </c>
      <c r="D301" s="36">
        <v>55</v>
      </c>
      <c r="E301" s="14">
        <v>2</v>
      </c>
      <c r="F301" s="14">
        <v>3</v>
      </c>
      <c r="G301" s="14">
        <v>4</v>
      </c>
      <c r="H301" s="14">
        <v>5</v>
      </c>
      <c r="I301" s="14">
        <v>1</v>
      </c>
      <c r="J301" s="14">
        <v>7</v>
      </c>
      <c r="K301" s="23">
        <f t="shared" si="19"/>
        <v>0.945</v>
      </c>
      <c r="L301" s="24">
        <f aca="true" t="shared" si="21" ref="L301:L322">MIN(K301,2)</f>
        <v>0.945</v>
      </c>
      <c r="M301" s="30" t="str">
        <f aca="true" t="shared" si="22" ref="M301:M364">IF(AND(D301&gt;=82,K301&gt;=2),"64/64",IF(ROUNDUP(D301*0.4,0)&lt;=4,4,IF(ROUNDUP(D301*0.4,0)&lt;=8,8,IF(ROUNDUP(D301*0.4,0)&lt;=12,12,IF(ROUNDUP(D301*0.4,0)&lt;=16,16,IF(ROUNDUP(D301*0.4,0)&lt;=24,24,32)))))&amp;"/"&amp;MIN(32,MAX(2,2^ROUNDUP(LOG(ROUNDUP(D301*0.4,0),2),0))))</f>
        <v>24/32</v>
      </c>
    </row>
    <row r="302" spans="1:13" ht="12.75" hidden="1">
      <c r="A302" s="27" t="s">
        <v>16</v>
      </c>
      <c r="B302" s="34" t="s">
        <v>178</v>
      </c>
      <c r="C302" s="15">
        <v>37766</v>
      </c>
      <c r="D302" s="36">
        <v>67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23">
        <f aca="true" t="shared" si="23" ref="K302:K365">(D302/10+7*E302+6*F302+5*G302+4*H302+2*J302+3*I302)/100</f>
        <v>0.067</v>
      </c>
      <c r="L302" s="24">
        <f t="shared" si="21"/>
        <v>0.067</v>
      </c>
      <c r="M302" s="30" t="str">
        <f t="shared" si="22"/>
        <v>32/32</v>
      </c>
    </row>
    <row r="303" spans="1:13" ht="12.75" hidden="1">
      <c r="A303" s="27" t="s">
        <v>15</v>
      </c>
      <c r="B303" s="34" t="s">
        <v>178</v>
      </c>
      <c r="C303" s="15">
        <v>37766</v>
      </c>
      <c r="D303" s="36">
        <v>31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23">
        <f t="shared" si="23"/>
        <v>0.031</v>
      </c>
      <c r="L303" s="24">
        <f t="shared" si="21"/>
        <v>0.031</v>
      </c>
      <c r="M303" s="30" t="str">
        <f t="shared" si="22"/>
        <v>16/16</v>
      </c>
    </row>
    <row r="304" spans="1:13" ht="12.75" hidden="1">
      <c r="A304" s="27" t="s">
        <v>14</v>
      </c>
      <c r="B304" s="34" t="s">
        <v>92</v>
      </c>
      <c r="C304" s="15">
        <v>37766</v>
      </c>
      <c r="D304" s="36">
        <v>56</v>
      </c>
      <c r="E304" s="14">
        <v>7</v>
      </c>
      <c r="F304" s="14">
        <v>6</v>
      </c>
      <c r="G304" s="14">
        <v>11</v>
      </c>
      <c r="H304" s="14">
        <v>9</v>
      </c>
      <c r="I304" s="14">
        <v>1</v>
      </c>
      <c r="J304" s="14">
        <v>8</v>
      </c>
      <c r="K304" s="23">
        <f t="shared" si="23"/>
        <v>2.006</v>
      </c>
      <c r="L304" s="24">
        <f t="shared" si="21"/>
        <v>2</v>
      </c>
      <c r="M304" s="30" t="str">
        <f t="shared" si="22"/>
        <v>24/32</v>
      </c>
    </row>
    <row r="305" spans="1:13" ht="12.75" hidden="1">
      <c r="A305" s="27" t="s">
        <v>15</v>
      </c>
      <c r="B305" s="34" t="s">
        <v>149</v>
      </c>
      <c r="C305" s="15">
        <v>37773</v>
      </c>
      <c r="D305" s="36">
        <v>106</v>
      </c>
      <c r="E305" s="14">
        <v>5</v>
      </c>
      <c r="F305" s="14">
        <v>4</v>
      </c>
      <c r="G305" s="14">
        <v>8</v>
      </c>
      <c r="H305" s="14">
        <v>8</v>
      </c>
      <c r="I305" s="14">
        <v>2</v>
      </c>
      <c r="J305" s="14">
        <v>14</v>
      </c>
      <c r="K305" s="23">
        <f t="shared" si="23"/>
        <v>1.756</v>
      </c>
      <c r="L305" s="24">
        <f t="shared" si="21"/>
        <v>1.756</v>
      </c>
      <c r="M305" s="30" t="str">
        <f t="shared" si="22"/>
        <v>32/32</v>
      </c>
    </row>
    <row r="306" spans="1:13" ht="12.75" hidden="1">
      <c r="A306" s="27" t="s">
        <v>74</v>
      </c>
      <c r="B306" s="34" t="s">
        <v>69</v>
      </c>
      <c r="C306" s="15">
        <v>37773</v>
      </c>
      <c r="D306" s="36">
        <v>111</v>
      </c>
      <c r="E306" s="14">
        <v>8</v>
      </c>
      <c r="F306" s="14">
        <v>8</v>
      </c>
      <c r="G306" s="14">
        <v>14</v>
      </c>
      <c r="H306" s="14">
        <v>24</v>
      </c>
      <c r="I306" s="14">
        <v>5</v>
      </c>
      <c r="J306" s="14">
        <v>16</v>
      </c>
      <c r="K306" s="23">
        <f t="shared" si="23"/>
        <v>3.281</v>
      </c>
      <c r="L306" s="24">
        <f t="shared" si="21"/>
        <v>2</v>
      </c>
      <c r="M306" s="30" t="str">
        <f t="shared" si="22"/>
        <v>64/64</v>
      </c>
    </row>
    <row r="307" spans="1:13" ht="12.75" hidden="1">
      <c r="A307" s="27" t="s">
        <v>16</v>
      </c>
      <c r="B307" s="34" t="s">
        <v>150</v>
      </c>
      <c r="C307" s="15">
        <v>37780</v>
      </c>
      <c r="D307" s="36">
        <v>156</v>
      </c>
      <c r="E307" s="14">
        <v>7</v>
      </c>
      <c r="F307" s="14">
        <v>3</v>
      </c>
      <c r="G307" s="14">
        <v>13</v>
      </c>
      <c r="H307" s="14">
        <v>14</v>
      </c>
      <c r="I307" s="14">
        <v>5</v>
      </c>
      <c r="J307" s="14">
        <v>18</v>
      </c>
      <c r="K307" s="23">
        <f t="shared" si="23"/>
        <v>2.546</v>
      </c>
      <c r="L307" s="24">
        <f t="shared" si="21"/>
        <v>2</v>
      </c>
      <c r="M307" s="30" t="str">
        <f t="shared" si="22"/>
        <v>64/64</v>
      </c>
    </row>
    <row r="308" spans="1:13" ht="12.75" hidden="1">
      <c r="A308" s="27" t="s">
        <v>11</v>
      </c>
      <c r="B308" s="34" t="s">
        <v>181</v>
      </c>
      <c r="C308" s="15">
        <v>37785</v>
      </c>
      <c r="D308" s="36">
        <v>139</v>
      </c>
      <c r="E308" s="14">
        <v>7</v>
      </c>
      <c r="F308" s="14">
        <v>7</v>
      </c>
      <c r="G308" s="14">
        <v>14</v>
      </c>
      <c r="H308" s="14">
        <v>23</v>
      </c>
      <c r="I308" s="14">
        <v>5</v>
      </c>
      <c r="J308" s="14">
        <v>14</v>
      </c>
      <c r="K308" s="23">
        <f t="shared" si="23"/>
        <v>3.0989999999999998</v>
      </c>
      <c r="L308" s="24">
        <f t="shared" si="21"/>
        <v>2</v>
      </c>
      <c r="M308" s="30" t="str">
        <f t="shared" si="22"/>
        <v>64/64</v>
      </c>
    </row>
    <row r="309" spans="1:13" ht="12.75" hidden="1">
      <c r="A309" s="27" t="s">
        <v>74</v>
      </c>
      <c r="B309" s="34" t="s">
        <v>181</v>
      </c>
      <c r="C309" s="15">
        <v>37785</v>
      </c>
      <c r="D309" s="36">
        <v>110</v>
      </c>
      <c r="E309" s="14">
        <v>8</v>
      </c>
      <c r="F309" s="14">
        <v>8</v>
      </c>
      <c r="G309" s="14">
        <v>14</v>
      </c>
      <c r="H309" s="14">
        <v>20</v>
      </c>
      <c r="I309" s="14">
        <v>2</v>
      </c>
      <c r="J309" s="14">
        <v>17</v>
      </c>
      <c r="K309" s="23">
        <f t="shared" si="23"/>
        <v>3.05</v>
      </c>
      <c r="L309" s="24">
        <f t="shared" si="21"/>
        <v>2</v>
      </c>
      <c r="M309" s="30" t="str">
        <f t="shared" si="22"/>
        <v>64/64</v>
      </c>
    </row>
    <row r="310" spans="1:13" ht="12.75" hidden="1">
      <c r="A310" s="27" t="s">
        <v>14</v>
      </c>
      <c r="B310" s="34" t="s">
        <v>181</v>
      </c>
      <c r="C310" s="15">
        <v>37786</v>
      </c>
      <c r="D310" s="36">
        <v>118</v>
      </c>
      <c r="E310" s="14">
        <v>8</v>
      </c>
      <c r="F310" s="14">
        <v>7</v>
      </c>
      <c r="G310" s="14">
        <v>12</v>
      </c>
      <c r="H310" s="14">
        <v>21</v>
      </c>
      <c r="I310" s="14">
        <v>3</v>
      </c>
      <c r="J310" s="14">
        <v>11</v>
      </c>
      <c r="K310" s="23">
        <f t="shared" si="23"/>
        <v>2.8480000000000003</v>
      </c>
      <c r="L310" s="24">
        <f t="shared" si="21"/>
        <v>2</v>
      </c>
      <c r="M310" s="30" t="str">
        <f t="shared" si="22"/>
        <v>64/64</v>
      </c>
    </row>
    <row r="311" spans="1:13" ht="12.75" hidden="1">
      <c r="A311" s="27" t="s">
        <v>16</v>
      </c>
      <c r="B311" s="34" t="s">
        <v>129</v>
      </c>
      <c r="C311" s="15">
        <v>37787</v>
      </c>
      <c r="D311" s="36">
        <v>99</v>
      </c>
      <c r="E311" s="14">
        <v>4</v>
      </c>
      <c r="F311" s="14">
        <v>2</v>
      </c>
      <c r="G311" s="14">
        <v>5</v>
      </c>
      <c r="H311" s="14">
        <v>12</v>
      </c>
      <c r="I311" s="14">
        <v>4</v>
      </c>
      <c r="J311" s="14">
        <v>9</v>
      </c>
      <c r="K311" s="23">
        <f t="shared" si="23"/>
        <v>1.5290000000000001</v>
      </c>
      <c r="L311" s="24">
        <f t="shared" si="21"/>
        <v>1.5290000000000001</v>
      </c>
      <c r="M311" s="30" t="str">
        <f t="shared" si="22"/>
        <v>32/32</v>
      </c>
    </row>
    <row r="312" spans="1:13" ht="12.75" hidden="1">
      <c r="A312" s="27" t="s">
        <v>12</v>
      </c>
      <c r="B312" s="34" t="s">
        <v>232</v>
      </c>
      <c r="C312" s="15">
        <v>37787</v>
      </c>
      <c r="D312" s="36">
        <v>77</v>
      </c>
      <c r="E312" s="14">
        <v>8</v>
      </c>
      <c r="F312" s="14">
        <v>5</v>
      </c>
      <c r="G312" s="14">
        <v>7</v>
      </c>
      <c r="H312" s="14">
        <v>12</v>
      </c>
      <c r="I312" s="14">
        <v>1</v>
      </c>
      <c r="J312" s="14">
        <v>4</v>
      </c>
      <c r="K312" s="23">
        <f t="shared" si="23"/>
        <v>1.8769999999999998</v>
      </c>
      <c r="L312" s="24">
        <f t="shared" si="21"/>
        <v>1.8769999999999998</v>
      </c>
      <c r="M312" s="30" t="str">
        <f t="shared" si="22"/>
        <v>32/32</v>
      </c>
    </row>
    <row r="313" spans="1:13" ht="12.75" hidden="1">
      <c r="A313" s="27" t="s">
        <v>15</v>
      </c>
      <c r="B313" s="34" t="s">
        <v>98</v>
      </c>
      <c r="C313" s="15">
        <v>37793</v>
      </c>
      <c r="D313" s="36">
        <v>134</v>
      </c>
      <c r="E313" s="14">
        <v>8</v>
      </c>
      <c r="F313" s="14">
        <v>8</v>
      </c>
      <c r="G313" s="14">
        <v>13</v>
      </c>
      <c r="H313" s="14">
        <v>25</v>
      </c>
      <c r="I313" s="14">
        <v>2</v>
      </c>
      <c r="J313" s="14">
        <v>21</v>
      </c>
      <c r="K313" s="23">
        <f t="shared" si="23"/>
        <v>3.304</v>
      </c>
      <c r="L313" s="24">
        <f t="shared" si="21"/>
        <v>2</v>
      </c>
      <c r="M313" s="30" t="str">
        <f t="shared" si="22"/>
        <v>64/64</v>
      </c>
    </row>
    <row r="314" spans="1:13" ht="12.75" hidden="1">
      <c r="A314" s="27" t="s">
        <v>74</v>
      </c>
      <c r="B314" s="34" t="s">
        <v>98</v>
      </c>
      <c r="C314" s="15">
        <v>37793</v>
      </c>
      <c r="D314" s="36">
        <v>99</v>
      </c>
      <c r="E314" s="14">
        <v>8</v>
      </c>
      <c r="F314" s="14">
        <v>8</v>
      </c>
      <c r="G314" s="14">
        <v>15</v>
      </c>
      <c r="H314" s="14">
        <v>17</v>
      </c>
      <c r="I314" s="14">
        <v>1</v>
      </c>
      <c r="J314" s="14">
        <v>13</v>
      </c>
      <c r="K314" s="23">
        <f t="shared" si="23"/>
        <v>2.859</v>
      </c>
      <c r="L314" s="24">
        <f t="shared" si="21"/>
        <v>2</v>
      </c>
      <c r="M314" s="30" t="str">
        <f t="shared" si="22"/>
        <v>64/64</v>
      </c>
    </row>
    <row r="315" spans="1:13" ht="12.75" hidden="1">
      <c r="A315" s="27" t="s">
        <v>12</v>
      </c>
      <c r="B315" s="34" t="s">
        <v>98</v>
      </c>
      <c r="C315" s="15">
        <v>37794</v>
      </c>
      <c r="D315" s="36">
        <v>153</v>
      </c>
      <c r="E315" s="14">
        <v>7</v>
      </c>
      <c r="F315" s="14">
        <v>7</v>
      </c>
      <c r="G315" s="14">
        <v>13</v>
      </c>
      <c r="H315" s="14">
        <v>23</v>
      </c>
      <c r="I315" s="14">
        <v>4</v>
      </c>
      <c r="J315" s="14">
        <v>14</v>
      </c>
      <c r="K315" s="23">
        <f t="shared" si="23"/>
        <v>3.033</v>
      </c>
      <c r="L315" s="24">
        <f t="shared" si="21"/>
        <v>2</v>
      </c>
      <c r="M315" s="30" t="str">
        <f t="shared" si="22"/>
        <v>64/64</v>
      </c>
    </row>
    <row r="316" spans="1:13" ht="12.75" hidden="1">
      <c r="A316" s="27" t="s">
        <v>16</v>
      </c>
      <c r="B316" s="34" t="s">
        <v>98</v>
      </c>
      <c r="C316" s="15">
        <v>37796</v>
      </c>
      <c r="D316" s="36">
        <v>88</v>
      </c>
      <c r="E316" s="14">
        <v>5</v>
      </c>
      <c r="F316" s="14">
        <v>2</v>
      </c>
      <c r="G316" s="14">
        <v>5</v>
      </c>
      <c r="H316" s="14">
        <v>9</v>
      </c>
      <c r="I316" s="14">
        <v>1</v>
      </c>
      <c r="J316" s="14">
        <v>9</v>
      </c>
      <c r="K316" s="23">
        <f t="shared" si="23"/>
        <v>1.3780000000000001</v>
      </c>
      <c r="L316" s="24">
        <f t="shared" si="21"/>
        <v>1.3780000000000001</v>
      </c>
      <c r="M316" s="30" t="str">
        <f t="shared" si="22"/>
        <v>32/32</v>
      </c>
    </row>
    <row r="317" spans="1:13" ht="12.75" hidden="1">
      <c r="A317" s="27" t="s">
        <v>11</v>
      </c>
      <c r="B317" s="34" t="s">
        <v>98</v>
      </c>
      <c r="C317" s="15">
        <v>37797</v>
      </c>
      <c r="D317" s="36">
        <v>81</v>
      </c>
      <c r="E317" s="14">
        <v>5</v>
      </c>
      <c r="F317" s="14">
        <v>3</v>
      </c>
      <c r="G317" s="14">
        <v>5</v>
      </c>
      <c r="H317" s="14">
        <v>9</v>
      </c>
      <c r="I317" s="14">
        <v>3</v>
      </c>
      <c r="J317" s="14">
        <v>5</v>
      </c>
      <c r="K317" s="23">
        <f t="shared" si="23"/>
        <v>1.411</v>
      </c>
      <c r="L317" s="24">
        <f t="shared" si="21"/>
        <v>1.411</v>
      </c>
      <c r="M317" s="30" t="str">
        <f t="shared" si="22"/>
        <v>32/32</v>
      </c>
    </row>
    <row r="318" spans="1:13" ht="12.75" hidden="1">
      <c r="A318" s="27" t="s">
        <v>14</v>
      </c>
      <c r="B318" s="34" t="s">
        <v>98</v>
      </c>
      <c r="C318" s="15">
        <v>37797</v>
      </c>
      <c r="D318" s="36">
        <v>90</v>
      </c>
      <c r="E318" s="14">
        <v>6</v>
      </c>
      <c r="F318" s="14">
        <v>6</v>
      </c>
      <c r="G318" s="14">
        <v>10</v>
      </c>
      <c r="H318" s="14">
        <v>23</v>
      </c>
      <c r="I318" s="14">
        <v>2</v>
      </c>
      <c r="J318" s="14">
        <v>10</v>
      </c>
      <c r="K318" s="23">
        <f t="shared" si="23"/>
        <v>2.55</v>
      </c>
      <c r="L318" s="24">
        <f t="shared" si="21"/>
        <v>2</v>
      </c>
      <c r="M318" s="30" t="str">
        <f t="shared" si="22"/>
        <v>64/64</v>
      </c>
    </row>
    <row r="319" spans="1:13" ht="12.75" hidden="1">
      <c r="A319" s="27" t="s">
        <v>16</v>
      </c>
      <c r="B319" s="34" t="s">
        <v>182</v>
      </c>
      <c r="C319" s="15">
        <v>37801</v>
      </c>
      <c r="D319" s="36">
        <v>47</v>
      </c>
      <c r="E319" s="14">
        <v>3</v>
      </c>
      <c r="F319" s="14">
        <v>3</v>
      </c>
      <c r="G319" s="14">
        <v>5</v>
      </c>
      <c r="H319" s="14">
        <v>7</v>
      </c>
      <c r="I319" s="14">
        <v>0</v>
      </c>
      <c r="J319" s="14">
        <v>6</v>
      </c>
      <c r="K319" s="23">
        <f t="shared" si="23"/>
        <v>1.087</v>
      </c>
      <c r="L319" s="24">
        <f t="shared" si="21"/>
        <v>1.087</v>
      </c>
      <c r="M319" s="30" t="str">
        <f t="shared" si="22"/>
        <v>24/32</v>
      </c>
    </row>
    <row r="320" spans="1:13" ht="12.75" hidden="1">
      <c r="A320" s="27" t="s">
        <v>15</v>
      </c>
      <c r="B320" s="34" t="s">
        <v>182</v>
      </c>
      <c r="C320" s="15">
        <v>37801</v>
      </c>
      <c r="D320" s="36">
        <v>59</v>
      </c>
      <c r="E320" s="14">
        <v>5</v>
      </c>
      <c r="F320" s="14">
        <v>2</v>
      </c>
      <c r="G320" s="14">
        <v>10</v>
      </c>
      <c r="H320" s="14">
        <v>6</v>
      </c>
      <c r="I320" s="14">
        <v>0</v>
      </c>
      <c r="J320" s="14">
        <v>8</v>
      </c>
      <c r="K320" s="23">
        <f t="shared" si="23"/>
        <v>1.429</v>
      </c>
      <c r="L320" s="24">
        <f t="shared" si="21"/>
        <v>1.429</v>
      </c>
      <c r="M320" s="30" t="str">
        <f t="shared" si="22"/>
        <v>24/32</v>
      </c>
    </row>
    <row r="321" spans="1:13" ht="12.75" hidden="1">
      <c r="A321" s="27" t="s">
        <v>16</v>
      </c>
      <c r="B321" s="34" t="s">
        <v>25</v>
      </c>
      <c r="C321" s="15">
        <v>37900</v>
      </c>
      <c r="D321" s="36">
        <v>160</v>
      </c>
      <c r="E321" s="14">
        <v>8</v>
      </c>
      <c r="F321" s="14">
        <v>7</v>
      </c>
      <c r="G321" s="14">
        <v>14</v>
      </c>
      <c r="H321" s="14">
        <v>19</v>
      </c>
      <c r="I321" s="14">
        <v>0</v>
      </c>
      <c r="J321" s="14">
        <v>18</v>
      </c>
      <c r="K321" s="23">
        <f t="shared" si="23"/>
        <v>2.96</v>
      </c>
      <c r="L321" s="24">
        <f t="shared" si="21"/>
        <v>2</v>
      </c>
      <c r="M321" s="30" t="str">
        <f t="shared" si="22"/>
        <v>64/64</v>
      </c>
    </row>
    <row r="322" spans="1:13" ht="12.75" hidden="1">
      <c r="A322" s="27" t="s">
        <v>14</v>
      </c>
      <c r="B322" s="34" t="s">
        <v>25</v>
      </c>
      <c r="C322" s="15">
        <v>37900</v>
      </c>
      <c r="D322" s="36">
        <v>68</v>
      </c>
      <c r="E322" s="14">
        <v>6</v>
      </c>
      <c r="F322" s="14">
        <v>8</v>
      </c>
      <c r="G322" s="14">
        <v>10</v>
      </c>
      <c r="H322" s="14">
        <v>15</v>
      </c>
      <c r="I322" s="14">
        <v>0</v>
      </c>
      <c r="J322" s="14">
        <v>10</v>
      </c>
      <c r="K322" s="23">
        <f t="shared" si="23"/>
        <v>2.2680000000000002</v>
      </c>
      <c r="L322" s="24">
        <f t="shared" si="21"/>
        <v>2</v>
      </c>
      <c r="M322" s="30" t="str">
        <f t="shared" si="22"/>
        <v>32/32</v>
      </c>
    </row>
    <row r="323" spans="1:13" ht="12.75" hidden="1">
      <c r="A323" s="27" t="s">
        <v>11</v>
      </c>
      <c r="B323" s="34" t="s">
        <v>25</v>
      </c>
      <c r="C323" s="15">
        <v>37901</v>
      </c>
      <c r="D323" s="36">
        <v>106</v>
      </c>
      <c r="E323" s="14">
        <v>8</v>
      </c>
      <c r="F323" s="14">
        <v>8</v>
      </c>
      <c r="G323" s="14">
        <v>14</v>
      </c>
      <c r="H323" s="14">
        <v>16</v>
      </c>
      <c r="I323" s="14">
        <v>0</v>
      </c>
      <c r="J323" s="14">
        <v>9</v>
      </c>
      <c r="K323" s="23">
        <f t="shared" si="23"/>
        <v>2.6660000000000004</v>
      </c>
      <c r="L323" s="24">
        <f aca="true" t="shared" si="24" ref="L323:L449">MIN(K323,2)</f>
        <v>2</v>
      </c>
      <c r="M323" s="30" t="str">
        <f t="shared" si="22"/>
        <v>64/64</v>
      </c>
    </row>
    <row r="324" spans="1:13" ht="12.75" hidden="1">
      <c r="A324" s="27" t="s">
        <v>15</v>
      </c>
      <c r="B324" s="34" t="s">
        <v>25</v>
      </c>
      <c r="C324" s="15">
        <v>37901</v>
      </c>
      <c r="D324" s="36">
        <v>120</v>
      </c>
      <c r="E324" s="14">
        <v>8</v>
      </c>
      <c r="F324" s="14">
        <v>8</v>
      </c>
      <c r="G324" s="14">
        <v>16</v>
      </c>
      <c r="H324" s="14">
        <v>25</v>
      </c>
      <c r="I324" s="14">
        <v>0</v>
      </c>
      <c r="J324" s="14">
        <v>18</v>
      </c>
      <c r="K324" s="23">
        <f t="shared" si="23"/>
        <v>3.32</v>
      </c>
      <c r="L324" s="24">
        <f t="shared" si="24"/>
        <v>2</v>
      </c>
      <c r="M324" s="30" t="str">
        <f t="shared" si="22"/>
        <v>64/64</v>
      </c>
    </row>
    <row r="325" spans="1:13" ht="12.75" hidden="1">
      <c r="A325" s="27" t="s">
        <v>12</v>
      </c>
      <c r="B325" s="34" t="s">
        <v>25</v>
      </c>
      <c r="C325" s="15">
        <v>37902</v>
      </c>
      <c r="D325" s="36">
        <v>124</v>
      </c>
      <c r="E325" s="14">
        <v>8</v>
      </c>
      <c r="F325" s="14">
        <v>6</v>
      </c>
      <c r="G325" s="14">
        <v>10</v>
      </c>
      <c r="H325" s="14">
        <v>17</v>
      </c>
      <c r="I325" s="14">
        <v>0</v>
      </c>
      <c r="J325" s="14">
        <v>14</v>
      </c>
      <c r="K325" s="23">
        <f t="shared" si="23"/>
        <v>2.504</v>
      </c>
      <c r="L325" s="24">
        <f t="shared" si="24"/>
        <v>2</v>
      </c>
      <c r="M325" s="30" t="str">
        <f t="shared" si="22"/>
        <v>64/64</v>
      </c>
    </row>
    <row r="326" spans="1:13" ht="12.75" hidden="1">
      <c r="A326" s="27" t="s">
        <v>74</v>
      </c>
      <c r="B326" s="34" t="s">
        <v>25</v>
      </c>
      <c r="C326" s="15">
        <v>37902</v>
      </c>
      <c r="D326" s="36">
        <v>73</v>
      </c>
      <c r="E326" s="14">
        <v>8</v>
      </c>
      <c r="F326" s="14">
        <v>7</v>
      </c>
      <c r="G326" s="14">
        <v>13</v>
      </c>
      <c r="H326" s="14">
        <v>14</v>
      </c>
      <c r="I326" s="14">
        <v>0</v>
      </c>
      <c r="J326" s="14">
        <v>11</v>
      </c>
      <c r="K326" s="23">
        <f t="shared" si="23"/>
        <v>2.483</v>
      </c>
      <c r="L326" s="24">
        <f t="shared" si="24"/>
        <v>2</v>
      </c>
      <c r="M326" s="30" t="str">
        <f t="shared" si="22"/>
        <v>32/32</v>
      </c>
    </row>
    <row r="327" spans="1:13" ht="12.75" hidden="1">
      <c r="A327" s="27" t="s">
        <v>16</v>
      </c>
      <c r="B327" s="34" t="s">
        <v>242</v>
      </c>
      <c r="C327" s="15">
        <v>37906</v>
      </c>
      <c r="D327" s="36">
        <v>91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1</v>
      </c>
      <c r="K327" s="23">
        <f t="shared" si="23"/>
        <v>0.111</v>
      </c>
      <c r="L327" s="24">
        <f t="shared" si="24"/>
        <v>0.111</v>
      </c>
      <c r="M327" s="30" t="str">
        <f t="shared" si="22"/>
        <v>32/32</v>
      </c>
    </row>
    <row r="328" spans="1:13" ht="12.75" hidden="1">
      <c r="A328" s="27" t="s">
        <v>16</v>
      </c>
      <c r="B328" s="34" t="s">
        <v>125</v>
      </c>
      <c r="C328" s="15">
        <v>37920</v>
      </c>
      <c r="D328" s="36">
        <v>61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23">
        <f t="shared" si="23"/>
        <v>0.061</v>
      </c>
      <c r="L328" s="24">
        <f t="shared" si="24"/>
        <v>0.061</v>
      </c>
      <c r="M328" s="30" t="str">
        <f t="shared" si="22"/>
        <v>32/32</v>
      </c>
    </row>
    <row r="329" spans="1:13" ht="12.75" hidden="1">
      <c r="A329" s="27" t="s">
        <v>12</v>
      </c>
      <c r="B329" s="34" t="s">
        <v>64</v>
      </c>
      <c r="C329" s="15">
        <v>37920</v>
      </c>
      <c r="D329" s="36">
        <v>81</v>
      </c>
      <c r="E329" s="14">
        <v>0</v>
      </c>
      <c r="F329" s="14">
        <v>0</v>
      </c>
      <c r="G329" s="14">
        <v>0</v>
      </c>
      <c r="H329" s="14">
        <v>2</v>
      </c>
      <c r="I329" s="14">
        <v>3</v>
      </c>
      <c r="J329" s="14">
        <v>1</v>
      </c>
      <c r="K329" s="23">
        <f t="shared" si="23"/>
        <v>0.271</v>
      </c>
      <c r="L329" s="24">
        <f t="shared" si="24"/>
        <v>0.271</v>
      </c>
      <c r="M329" s="30" t="str">
        <f t="shared" si="22"/>
        <v>32/32</v>
      </c>
    </row>
    <row r="330" spans="1:13" ht="12.75" hidden="1">
      <c r="A330" s="27" t="s">
        <v>12</v>
      </c>
      <c r="B330" s="34" t="s">
        <v>248</v>
      </c>
      <c r="C330" s="15">
        <v>37941</v>
      </c>
      <c r="D330" s="36">
        <v>48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23">
        <f t="shared" si="23"/>
        <v>0.048</v>
      </c>
      <c r="L330" s="24">
        <f t="shared" si="24"/>
        <v>0.048</v>
      </c>
      <c r="M330" s="30" t="str">
        <f t="shared" si="22"/>
        <v>24/32</v>
      </c>
    </row>
    <row r="331" spans="1:13" ht="12.75" hidden="1">
      <c r="A331" s="27" t="s">
        <v>12</v>
      </c>
      <c r="B331" s="34" t="s">
        <v>125</v>
      </c>
      <c r="C331" s="15">
        <v>37948</v>
      </c>
      <c r="D331" s="36">
        <v>111</v>
      </c>
      <c r="E331" s="14">
        <v>7</v>
      </c>
      <c r="F331" s="14">
        <v>5</v>
      </c>
      <c r="G331" s="14">
        <v>7</v>
      </c>
      <c r="H331" s="14">
        <v>12</v>
      </c>
      <c r="I331" s="14">
        <v>0</v>
      </c>
      <c r="J331" s="14">
        <v>13</v>
      </c>
      <c r="K331" s="23">
        <f t="shared" si="23"/>
        <v>1.9909999999999999</v>
      </c>
      <c r="L331" s="24">
        <f t="shared" si="24"/>
        <v>1.9909999999999999</v>
      </c>
      <c r="M331" s="30" t="str">
        <f t="shared" si="22"/>
        <v>32/32</v>
      </c>
    </row>
    <row r="332" spans="1:13" ht="12.75" hidden="1">
      <c r="A332" s="27" t="s">
        <v>14</v>
      </c>
      <c r="B332" s="34" t="s">
        <v>255</v>
      </c>
      <c r="C332" s="15">
        <v>37948</v>
      </c>
      <c r="D332" s="36">
        <v>65</v>
      </c>
      <c r="E332" s="14">
        <v>0</v>
      </c>
      <c r="F332" s="14">
        <v>1</v>
      </c>
      <c r="G332" s="14">
        <v>1</v>
      </c>
      <c r="H332" s="14">
        <v>7</v>
      </c>
      <c r="I332" s="14">
        <v>1</v>
      </c>
      <c r="J332" s="14">
        <v>3</v>
      </c>
      <c r="K332" s="23">
        <f t="shared" si="23"/>
        <v>0.545</v>
      </c>
      <c r="L332" s="24">
        <f t="shared" si="24"/>
        <v>0.545</v>
      </c>
      <c r="M332" s="30" t="str">
        <f t="shared" si="22"/>
        <v>32/32</v>
      </c>
    </row>
    <row r="333" spans="1:13" ht="12.75" hidden="1">
      <c r="A333" s="27" t="s">
        <v>16</v>
      </c>
      <c r="B333" s="34" t="s">
        <v>256</v>
      </c>
      <c r="C333" s="15">
        <v>37961</v>
      </c>
      <c r="D333" s="36">
        <v>79</v>
      </c>
      <c r="E333" s="14">
        <v>3</v>
      </c>
      <c r="F333" s="14">
        <v>5</v>
      </c>
      <c r="G333" s="14">
        <v>5</v>
      </c>
      <c r="H333" s="14">
        <v>8</v>
      </c>
      <c r="I333" s="14">
        <v>0</v>
      </c>
      <c r="J333" s="14">
        <v>1</v>
      </c>
      <c r="K333" s="23">
        <f t="shared" si="23"/>
        <v>1.179</v>
      </c>
      <c r="L333" s="24">
        <f t="shared" si="24"/>
        <v>1.179</v>
      </c>
      <c r="M333" s="30" t="str">
        <f t="shared" si="22"/>
        <v>32/32</v>
      </c>
    </row>
    <row r="334" spans="1:13" ht="12.75" hidden="1">
      <c r="A334" s="27" t="s">
        <v>12</v>
      </c>
      <c r="B334" s="34" t="s">
        <v>210</v>
      </c>
      <c r="C334" s="15">
        <v>37962</v>
      </c>
      <c r="D334" s="36">
        <v>120</v>
      </c>
      <c r="E334" s="14">
        <v>6</v>
      </c>
      <c r="F334" s="14">
        <v>6</v>
      </c>
      <c r="G334" s="14">
        <v>12</v>
      </c>
      <c r="H334" s="14">
        <v>14</v>
      </c>
      <c r="I334" s="14">
        <v>3</v>
      </c>
      <c r="J334" s="14">
        <v>15</v>
      </c>
      <c r="K334" s="23">
        <f t="shared" si="23"/>
        <v>2.45</v>
      </c>
      <c r="L334" s="24">
        <f t="shared" si="24"/>
        <v>2</v>
      </c>
      <c r="M334" s="30" t="str">
        <f t="shared" si="22"/>
        <v>64/64</v>
      </c>
    </row>
    <row r="335" spans="1:13" ht="12.75" hidden="1">
      <c r="A335" s="27" t="s">
        <v>16</v>
      </c>
      <c r="B335" s="34" t="s">
        <v>257</v>
      </c>
      <c r="C335" s="15">
        <v>37969</v>
      </c>
      <c r="D335" s="36">
        <v>49</v>
      </c>
      <c r="E335" s="14">
        <v>0</v>
      </c>
      <c r="F335" s="14">
        <v>1</v>
      </c>
      <c r="G335" s="14">
        <v>0</v>
      </c>
      <c r="H335" s="14">
        <v>0</v>
      </c>
      <c r="I335" s="14">
        <v>0</v>
      </c>
      <c r="J335" s="14">
        <v>2</v>
      </c>
      <c r="K335" s="23">
        <f t="shared" si="23"/>
        <v>0.149</v>
      </c>
      <c r="L335" s="24">
        <f t="shared" si="24"/>
        <v>0.149</v>
      </c>
      <c r="M335" s="30" t="str">
        <f t="shared" si="22"/>
        <v>24/32</v>
      </c>
    </row>
    <row r="336" spans="1:13" ht="12.75" hidden="1">
      <c r="A336" s="27" t="s">
        <v>14</v>
      </c>
      <c r="B336" s="34" t="s">
        <v>258</v>
      </c>
      <c r="C336" s="15">
        <v>37976</v>
      </c>
      <c r="D336" s="36">
        <v>86</v>
      </c>
      <c r="E336" s="14">
        <v>0</v>
      </c>
      <c r="F336" s="14">
        <v>1</v>
      </c>
      <c r="G336" s="14">
        <v>3</v>
      </c>
      <c r="H336" s="14">
        <v>5</v>
      </c>
      <c r="I336" s="14">
        <v>2</v>
      </c>
      <c r="J336" s="14">
        <v>6</v>
      </c>
      <c r="K336" s="23">
        <f t="shared" si="23"/>
        <v>0.6759999999999999</v>
      </c>
      <c r="L336" s="24">
        <f t="shared" si="24"/>
        <v>0.6759999999999999</v>
      </c>
      <c r="M336" s="30" t="str">
        <f t="shared" si="22"/>
        <v>32/32</v>
      </c>
    </row>
    <row r="337" spans="1:13" ht="12.75" hidden="1">
      <c r="A337" s="27" t="s">
        <v>16</v>
      </c>
      <c r="B337" s="34" t="s">
        <v>259</v>
      </c>
      <c r="C337" s="15">
        <v>37997</v>
      </c>
      <c r="D337" s="36">
        <v>97</v>
      </c>
      <c r="E337" s="14">
        <v>4</v>
      </c>
      <c r="F337" s="14">
        <v>4</v>
      </c>
      <c r="G337" s="14">
        <v>7</v>
      </c>
      <c r="H337" s="14">
        <v>9</v>
      </c>
      <c r="I337" s="14">
        <v>0</v>
      </c>
      <c r="J337" s="14">
        <v>5</v>
      </c>
      <c r="K337" s="23">
        <f t="shared" si="23"/>
        <v>1.4269999999999998</v>
      </c>
      <c r="L337" s="24">
        <f t="shared" si="24"/>
        <v>1.4269999999999998</v>
      </c>
      <c r="M337" s="30" t="str">
        <f t="shared" si="22"/>
        <v>32/32</v>
      </c>
    </row>
    <row r="338" spans="1:13" ht="12.75" hidden="1">
      <c r="A338" s="27" t="s">
        <v>15</v>
      </c>
      <c r="B338" s="34" t="s">
        <v>121</v>
      </c>
      <c r="C338" s="15">
        <v>38004</v>
      </c>
      <c r="D338" s="36">
        <v>69</v>
      </c>
      <c r="E338" s="14">
        <v>5</v>
      </c>
      <c r="F338" s="14">
        <v>5</v>
      </c>
      <c r="G338" s="14">
        <v>5</v>
      </c>
      <c r="H338" s="14">
        <v>8</v>
      </c>
      <c r="I338" s="14">
        <v>0</v>
      </c>
      <c r="J338" s="14">
        <v>9</v>
      </c>
      <c r="K338" s="23">
        <f t="shared" si="23"/>
        <v>1.469</v>
      </c>
      <c r="L338" s="24">
        <f t="shared" si="24"/>
        <v>1.469</v>
      </c>
      <c r="M338" s="30" t="str">
        <f t="shared" si="22"/>
        <v>32/32</v>
      </c>
    </row>
    <row r="339" spans="1:13" ht="12.75" hidden="1">
      <c r="A339" s="27" t="s">
        <v>16</v>
      </c>
      <c r="B339" s="34" t="s">
        <v>110</v>
      </c>
      <c r="C339" s="15">
        <v>38011</v>
      </c>
      <c r="D339" s="36">
        <v>115</v>
      </c>
      <c r="E339" s="14">
        <v>4</v>
      </c>
      <c r="F339" s="14">
        <v>4</v>
      </c>
      <c r="G339" s="14">
        <v>9</v>
      </c>
      <c r="H339" s="14">
        <v>13</v>
      </c>
      <c r="I339" s="14">
        <v>1</v>
      </c>
      <c r="J339" s="14">
        <v>12</v>
      </c>
      <c r="K339" s="23">
        <f t="shared" si="23"/>
        <v>1.875</v>
      </c>
      <c r="L339" s="24">
        <f t="shared" si="24"/>
        <v>1.875</v>
      </c>
      <c r="M339" s="30" t="str">
        <f t="shared" si="22"/>
        <v>32/32</v>
      </c>
    </row>
    <row r="340" spans="1:13" ht="12.75" hidden="1">
      <c r="A340" s="27" t="s">
        <v>12</v>
      </c>
      <c r="B340" s="34" t="s">
        <v>88</v>
      </c>
      <c r="C340" s="15">
        <v>38011</v>
      </c>
      <c r="D340" s="36">
        <v>172</v>
      </c>
      <c r="E340" s="14">
        <v>8</v>
      </c>
      <c r="F340" s="14">
        <v>7</v>
      </c>
      <c r="G340" s="14">
        <v>11</v>
      </c>
      <c r="H340" s="14">
        <v>27</v>
      </c>
      <c r="I340" s="14">
        <v>7</v>
      </c>
      <c r="J340" s="14">
        <v>25</v>
      </c>
      <c r="K340" s="23">
        <f t="shared" si="23"/>
        <v>3.492</v>
      </c>
      <c r="L340" s="24">
        <f t="shared" si="24"/>
        <v>2</v>
      </c>
      <c r="M340" s="30" t="str">
        <f t="shared" si="22"/>
        <v>64/64</v>
      </c>
    </row>
    <row r="341" spans="1:13" ht="12.75" hidden="1">
      <c r="A341" s="27" t="s">
        <v>11</v>
      </c>
      <c r="B341" s="34" t="s">
        <v>64</v>
      </c>
      <c r="C341" s="15">
        <v>38011</v>
      </c>
      <c r="D341" s="36">
        <v>79</v>
      </c>
      <c r="E341" s="14">
        <v>2</v>
      </c>
      <c r="F341" s="14">
        <v>3</v>
      </c>
      <c r="G341" s="14">
        <v>4</v>
      </c>
      <c r="H341" s="14">
        <v>6</v>
      </c>
      <c r="I341" s="14">
        <v>0</v>
      </c>
      <c r="J341" s="14">
        <v>7</v>
      </c>
      <c r="K341" s="23">
        <f t="shared" si="23"/>
        <v>0.9790000000000001</v>
      </c>
      <c r="L341" s="24">
        <f t="shared" si="24"/>
        <v>0.9790000000000001</v>
      </c>
      <c r="M341" s="30" t="str">
        <f t="shared" si="22"/>
        <v>32/32</v>
      </c>
    </row>
    <row r="342" spans="1:13" ht="12.75" hidden="1">
      <c r="A342" s="27" t="s">
        <v>15</v>
      </c>
      <c r="B342" s="34" t="s">
        <v>71</v>
      </c>
      <c r="C342" s="15">
        <v>38011</v>
      </c>
      <c r="D342" s="36">
        <v>156</v>
      </c>
      <c r="E342" s="14">
        <v>8</v>
      </c>
      <c r="F342" s="14">
        <v>8</v>
      </c>
      <c r="G342" s="14">
        <v>16</v>
      </c>
      <c r="H342" s="14">
        <v>25</v>
      </c>
      <c r="I342" s="14">
        <v>9</v>
      </c>
      <c r="J342" s="14">
        <v>23</v>
      </c>
      <c r="K342" s="23">
        <f t="shared" si="23"/>
        <v>3.7260000000000004</v>
      </c>
      <c r="L342" s="24">
        <f t="shared" si="24"/>
        <v>2</v>
      </c>
      <c r="M342" s="30" t="str">
        <f t="shared" si="22"/>
        <v>64/64</v>
      </c>
    </row>
    <row r="343" spans="1:13" ht="12.75" hidden="1">
      <c r="A343" s="27" t="s">
        <v>16</v>
      </c>
      <c r="B343" s="34" t="s">
        <v>101</v>
      </c>
      <c r="C343" s="15">
        <v>38018</v>
      </c>
      <c r="D343" s="36">
        <v>116</v>
      </c>
      <c r="E343" s="14">
        <v>7</v>
      </c>
      <c r="F343" s="14">
        <v>5</v>
      </c>
      <c r="G343" s="14">
        <v>5</v>
      </c>
      <c r="H343" s="14">
        <v>21</v>
      </c>
      <c r="I343" s="14">
        <v>3</v>
      </c>
      <c r="J343" s="14">
        <v>13</v>
      </c>
      <c r="K343" s="23">
        <f t="shared" si="23"/>
        <v>2.346</v>
      </c>
      <c r="L343" s="24">
        <f t="shared" si="24"/>
        <v>2</v>
      </c>
      <c r="M343" s="30" t="str">
        <f t="shared" si="22"/>
        <v>64/64</v>
      </c>
    </row>
    <row r="344" spans="1:13" ht="12.75" hidden="1">
      <c r="A344" s="27" t="s">
        <v>12</v>
      </c>
      <c r="B344" s="34" t="s">
        <v>167</v>
      </c>
      <c r="C344" s="15">
        <v>38018</v>
      </c>
      <c r="D344" s="36">
        <v>121</v>
      </c>
      <c r="E344" s="14">
        <v>6</v>
      </c>
      <c r="F344" s="14">
        <v>6</v>
      </c>
      <c r="G344" s="14">
        <v>10</v>
      </c>
      <c r="H344" s="14">
        <v>22</v>
      </c>
      <c r="I344" s="14">
        <v>4</v>
      </c>
      <c r="J344" s="14">
        <v>18</v>
      </c>
      <c r="K344" s="23">
        <f t="shared" si="23"/>
        <v>2.761</v>
      </c>
      <c r="L344" s="24">
        <f t="shared" si="24"/>
        <v>2</v>
      </c>
      <c r="M344" s="30" t="str">
        <f t="shared" si="22"/>
        <v>64/64</v>
      </c>
    </row>
    <row r="345" spans="1:13" ht="12.75" hidden="1">
      <c r="A345" s="27" t="s">
        <v>11</v>
      </c>
      <c r="B345" s="34" t="s">
        <v>71</v>
      </c>
      <c r="C345" s="15">
        <v>38018</v>
      </c>
      <c r="D345" s="36">
        <v>135</v>
      </c>
      <c r="E345" s="14">
        <v>8</v>
      </c>
      <c r="F345" s="14">
        <v>7</v>
      </c>
      <c r="G345" s="14">
        <v>14</v>
      </c>
      <c r="H345" s="14">
        <v>29</v>
      </c>
      <c r="I345" s="14">
        <v>5</v>
      </c>
      <c r="J345" s="14">
        <v>22</v>
      </c>
      <c r="K345" s="23">
        <f t="shared" si="23"/>
        <v>3.565</v>
      </c>
      <c r="L345" s="24">
        <f t="shared" si="24"/>
        <v>2</v>
      </c>
      <c r="M345" s="30" t="str">
        <f t="shared" si="22"/>
        <v>64/64</v>
      </c>
    </row>
    <row r="346" spans="1:13" ht="12.75" hidden="1">
      <c r="A346" s="27" t="s">
        <v>15</v>
      </c>
      <c r="B346" s="34" t="s">
        <v>104</v>
      </c>
      <c r="C346" s="15">
        <v>38018</v>
      </c>
      <c r="D346" s="36">
        <v>86</v>
      </c>
      <c r="E346" s="14">
        <v>1</v>
      </c>
      <c r="F346" s="14">
        <v>4</v>
      </c>
      <c r="G346" s="14">
        <v>5</v>
      </c>
      <c r="H346" s="14">
        <v>11</v>
      </c>
      <c r="I346" s="14">
        <v>0</v>
      </c>
      <c r="J346" s="14">
        <v>8</v>
      </c>
      <c r="K346" s="23">
        <f t="shared" si="23"/>
        <v>1.246</v>
      </c>
      <c r="L346" s="24">
        <f t="shared" si="24"/>
        <v>1.246</v>
      </c>
      <c r="M346" s="30" t="str">
        <f t="shared" si="22"/>
        <v>32/32</v>
      </c>
    </row>
    <row r="347" spans="1:13" ht="12.75" hidden="1">
      <c r="A347" s="27" t="s">
        <v>14</v>
      </c>
      <c r="B347" s="34" t="s">
        <v>50</v>
      </c>
      <c r="C347" s="15">
        <v>38018</v>
      </c>
      <c r="D347" s="36">
        <v>82</v>
      </c>
      <c r="E347" s="14">
        <v>7</v>
      </c>
      <c r="F347" s="14">
        <v>7</v>
      </c>
      <c r="G347" s="14">
        <v>14</v>
      </c>
      <c r="H347" s="14">
        <v>19</v>
      </c>
      <c r="I347" s="14">
        <v>2</v>
      </c>
      <c r="J347" s="14">
        <v>9</v>
      </c>
      <c r="K347" s="23">
        <f t="shared" si="23"/>
        <v>2.6919999999999997</v>
      </c>
      <c r="L347" s="24">
        <f t="shared" si="24"/>
        <v>2</v>
      </c>
      <c r="M347" s="30" t="str">
        <f t="shared" si="22"/>
        <v>64/64</v>
      </c>
    </row>
    <row r="348" spans="1:13" ht="12.75" hidden="1">
      <c r="A348" s="27" t="s">
        <v>15</v>
      </c>
      <c r="B348" s="34" t="s">
        <v>48</v>
      </c>
      <c r="C348" s="15">
        <v>38025</v>
      </c>
      <c r="D348" s="36">
        <v>150</v>
      </c>
      <c r="E348" s="14">
        <v>8</v>
      </c>
      <c r="F348" s="14">
        <v>8</v>
      </c>
      <c r="G348" s="14">
        <v>15</v>
      </c>
      <c r="H348" s="14">
        <v>25</v>
      </c>
      <c r="I348" s="14">
        <v>5</v>
      </c>
      <c r="J348" s="14">
        <v>26</v>
      </c>
      <c r="K348" s="23">
        <f t="shared" si="23"/>
        <v>3.61</v>
      </c>
      <c r="L348" s="24">
        <f t="shared" si="24"/>
        <v>2</v>
      </c>
      <c r="M348" s="30" t="str">
        <f t="shared" si="22"/>
        <v>64/64</v>
      </c>
    </row>
    <row r="349" spans="1:13" ht="12.75" hidden="1">
      <c r="A349" s="27" t="s">
        <v>12</v>
      </c>
      <c r="B349" s="34" t="s">
        <v>45</v>
      </c>
      <c r="C349" s="15">
        <v>38031</v>
      </c>
      <c r="D349" s="36">
        <v>104</v>
      </c>
      <c r="E349" s="14">
        <v>8</v>
      </c>
      <c r="F349" s="14">
        <v>8</v>
      </c>
      <c r="G349" s="14">
        <v>14</v>
      </c>
      <c r="H349" s="14">
        <v>26</v>
      </c>
      <c r="I349" s="14">
        <v>1</v>
      </c>
      <c r="J349" s="14">
        <v>17</v>
      </c>
      <c r="K349" s="23">
        <f t="shared" si="23"/>
        <v>3.2539999999999996</v>
      </c>
      <c r="L349" s="24">
        <f t="shared" si="24"/>
        <v>2</v>
      </c>
      <c r="M349" s="30" t="str">
        <f t="shared" si="22"/>
        <v>64/64</v>
      </c>
    </row>
    <row r="350" spans="1:13" ht="12.75" hidden="1">
      <c r="A350" s="27" t="s">
        <v>16</v>
      </c>
      <c r="B350" s="34" t="s">
        <v>116</v>
      </c>
      <c r="C350" s="15">
        <v>38032</v>
      </c>
      <c r="D350" s="36">
        <v>128</v>
      </c>
      <c r="E350" s="14">
        <v>3</v>
      </c>
      <c r="F350" s="14">
        <v>4</v>
      </c>
      <c r="G350" s="14">
        <v>6</v>
      </c>
      <c r="H350" s="14">
        <v>13</v>
      </c>
      <c r="I350" s="14">
        <v>2</v>
      </c>
      <c r="J350" s="14">
        <v>10</v>
      </c>
      <c r="K350" s="23">
        <f t="shared" si="23"/>
        <v>1.6580000000000001</v>
      </c>
      <c r="L350" s="24">
        <f t="shared" si="24"/>
        <v>1.6580000000000001</v>
      </c>
      <c r="M350" s="30" t="str">
        <f t="shared" si="22"/>
        <v>32/32</v>
      </c>
    </row>
    <row r="351" spans="2:13" ht="12.75" hidden="1">
      <c r="B351" s="34" t="s">
        <v>271</v>
      </c>
      <c r="C351" s="15">
        <v>38032</v>
      </c>
      <c r="D351" s="36">
        <v>76</v>
      </c>
      <c r="E351" s="14">
        <v>0</v>
      </c>
      <c r="F351" s="14">
        <v>0</v>
      </c>
      <c r="G351" s="14">
        <v>0</v>
      </c>
      <c r="H351" s="14">
        <v>2</v>
      </c>
      <c r="I351" s="14">
        <v>0</v>
      </c>
      <c r="J351" s="14">
        <v>1</v>
      </c>
      <c r="K351" s="23">
        <f t="shared" si="23"/>
        <v>0.17600000000000002</v>
      </c>
      <c r="L351" s="24">
        <f t="shared" si="24"/>
        <v>0.17600000000000002</v>
      </c>
      <c r="M351" s="30" t="str">
        <f t="shared" si="22"/>
        <v>32/32</v>
      </c>
    </row>
    <row r="352" spans="2:13" ht="12.75" hidden="1">
      <c r="B352" s="34" t="s">
        <v>81</v>
      </c>
      <c r="C352" s="15">
        <v>38032</v>
      </c>
      <c r="D352" s="36">
        <v>149</v>
      </c>
      <c r="E352" s="14">
        <v>8</v>
      </c>
      <c r="F352" s="14">
        <v>8</v>
      </c>
      <c r="G352" s="14">
        <v>15</v>
      </c>
      <c r="H352" s="14">
        <v>28</v>
      </c>
      <c r="I352" s="14">
        <v>7</v>
      </c>
      <c r="J352" s="14">
        <v>19</v>
      </c>
      <c r="K352" s="23">
        <f t="shared" si="23"/>
        <v>3.6489999999999996</v>
      </c>
      <c r="L352" s="24">
        <f t="shared" si="24"/>
        <v>2</v>
      </c>
      <c r="M352" s="30" t="str">
        <f t="shared" si="22"/>
        <v>64/64</v>
      </c>
    </row>
    <row r="353" spans="2:13" ht="12.75" hidden="1">
      <c r="B353" s="34" t="s">
        <v>23</v>
      </c>
      <c r="C353" s="15">
        <v>38032</v>
      </c>
      <c r="D353" s="36">
        <v>93</v>
      </c>
      <c r="E353" s="14">
        <v>3</v>
      </c>
      <c r="F353" s="14">
        <v>3</v>
      </c>
      <c r="G353" s="14">
        <v>12</v>
      </c>
      <c r="H353" s="14">
        <v>12</v>
      </c>
      <c r="I353" s="14">
        <v>2</v>
      </c>
      <c r="J353" s="14">
        <v>9</v>
      </c>
      <c r="K353" s="23">
        <f t="shared" si="23"/>
        <v>1.8030000000000002</v>
      </c>
      <c r="L353" s="24">
        <f t="shared" si="24"/>
        <v>1.8030000000000002</v>
      </c>
      <c r="M353" s="30" t="str">
        <f t="shared" si="22"/>
        <v>32/32</v>
      </c>
    </row>
    <row r="354" spans="2:13" ht="12.75" hidden="1">
      <c r="B354" s="34" t="s">
        <v>71</v>
      </c>
      <c r="C354" s="15">
        <v>38039</v>
      </c>
      <c r="D354" s="36">
        <v>184</v>
      </c>
      <c r="E354" s="14">
        <v>3</v>
      </c>
      <c r="F354" s="14">
        <v>4</v>
      </c>
      <c r="G354" s="14">
        <v>12</v>
      </c>
      <c r="H354" s="14">
        <v>23</v>
      </c>
      <c r="I354" s="14">
        <v>1</v>
      </c>
      <c r="J354" s="14">
        <v>17</v>
      </c>
      <c r="K354" s="23">
        <f t="shared" si="23"/>
        <v>2.524</v>
      </c>
      <c r="L354" s="24">
        <f t="shared" si="24"/>
        <v>2</v>
      </c>
      <c r="M354" s="30" t="str">
        <f t="shared" si="22"/>
        <v>64/64</v>
      </c>
    </row>
    <row r="355" spans="2:13" ht="12.75" hidden="1">
      <c r="B355" s="34" t="s">
        <v>69</v>
      </c>
      <c r="C355" s="15">
        <v>38039</v>
      </c>
      <c r="D355" s="36">
        <v>163</v>
      </c>
      <c r="E355" s="14">
        <v>8</v>
      </c>
      <c r="F355" s="14">
        <v>8</v>
      </c>
      <c r="G355" s="14">
        <v>15</v>
      </c>
      <c r="H355" s="14">
        <v>24</v>
      </c>
      <c r="I355" s="14">
        <v>8</v>
      </c>
      <c r="J355" s="14">
        <v>27</v>
      </c>
      <c r="K355" s="23">
        <f t="shared" si="23"/>
        <v>3.693</v>
      </c>
      <c r="L355" s="24">
        <f t="shared" si="24"/>
        <v>2</v>
      </c>
      <c r="M355" s="30" t="str">
        <f t="shared" si="22"/>
        <v>64/64</v>
      </c>
    </row>
    <row r="356" spans="1:13" ht="12.75" hidden="1">
      <c r="A356" s="27" t="s">
        <v>14</v>
      </c>
      <c r="B356" s="34" t="s">
        <v>122</v>
      </c>
      <c r="C356" s="15">
        <v>38039</v>
      </c>
      <c r="D356" s="36">
        <v>106</v>
      </c>
      <c r="E356" s="14">
        <v>7</v>
      </c>
      <c r="F356" s="14">
        <v>7</v>
      </c>
      <c r="G356" s="14">
        <v>16</v>
      </c>
      <c r="H356" s="14">
        <v>21</v>
      </c>
      <c r="I356" s="14">
        <v>2</v>
      </c>
      <c r="J356" s="14">
        <v>17</v>
      </c>
      <c r="K356" s="23">
        <f t="shared" si="23"/>
        <v>3.056</v>
      </c>
      <c r="L356" s="24">
        <f t="shared" si="24"/>
        <v>2</v>
      </c>
      <c r="M356" s="30" t="str">
        <f t="shared" si="22"/>
        <v>64/64</v>
      </c>
    </row>
    <row r="357" spans="1:13" ht="12.75" hidden="1">
      <c r="A357" s="27" t="s">
        <v>16</v>
      </c>
      <c r="B357" s="34" t="s">
        <v>162</v>
      </c>
      <c r="C357" s="15">
        <v>38046</v>
      </c>
      <c r="D357" s="36">
        <v>107</v>
      </c>
      <c r="E357" s="14">
        <v>4</v>
      </c>
      <c r="F357" s="14">
        <v>3</v>
      </c>
      <c r="G357" s="14">
        <v>7</v>
      </c>
      <c r="H357" s="14">
        <v>8</v>
      </c>
      <c r="I357" s="14">
        <v>0</v>
      </c>
      <c r="J357" s="14">
        <v>4</v>
      </c>
      <c r="K357" s="23">
        <f t="shared" si="23"/>
        <v>1.317</v>
      </c>
      <c r="L357" s="24">
        <f t="shared" si="24"/>
        <v>1.317</v>
      </c>
      <c r="M357" s="30" t="str">
        <f t="shared" si="22"/>
        <v>32/32</v>
      </c>
    </row>
    <row r="358" spans="1:13" ht="12.75" hidden="1">
      <c r="A358" s="27" t="s">
        <v>15</v>
      </c>
      <c r="B358" s="34" t="s">
        <v>100</v>
      </c>
      <c r="C358" s="15">
        <v>38046</v>
      </c>
      <c r="D358" s="36">
        <v>80</v>
      </c>
      <c r="E358" s="14">
        <v>1</v>
      </c>
      <c r="F358" s="14">
        <v>5</v>
      </c>
      <c r="G358" s="14">
        <v>6</v>
      </c>
      <c r="H358" s="14">
        <v>8</v>
      </c>
      <c r="I358" s="14">
        <v>3</v>
      </c>
      <c r="J358" s="14">
        <v>10</v>
      </c>
      <c r="K358" s="23">
        <f t="shared" si="23"/>
        <v>1.36</v>
      </c>
      <c r="L358" s="24">
        <f t="shared" si="24"/>
        <v>1.36</v>
      </c>
      <c r="M358" s="30" t="str">
        <f t="shared" si="22"/>
        <v>32/32</v>
      </c>
    </row>
    <row r="359" spans="1:13" ht="12.75" hidden="1">
      <c r="A359" s="27" t="s">
        <v>14</v>
      </c>
      <c r="B359" s="34" t="s">
        <v>273</v>
      </c>
      <c r="C359" s="15">
        <v>38046</v>
      </c>
      <c r="D359" s="36">
        <v>82</v>
      </c>
      <c r="E359" s="14">
        <v>7</v>
      </c>
      <c r="F359" s="14">
        <v>7</v>
      </c>
      <c r="G359" s="14">
        <v>15</v>
      </c>
      <c r="H359" s="14">
        <v>12</v>
      </c>
      <c r="I359" s="14">
        <v>0</v>
      </c>
      <c r="J359" s="14">
        <v>12</v>
      </c>
      <c r="K359" s="23">
        <f t="shared" si="23"/>
        <v>2.4619999999999997</v>
      </c>
      <c r="L359" s="24">
        <f t="shared" si="24"/>
        <v>2</v>
      </c>
      <c r="M359" s="30" t="str">
        <f t="shared" si="22"/>
        <v>64/64</v>
      </c>
    </row>
    <row r="360" spans="1:13" ht="12.75" hidden="1">
      <c r="A360" s="27" t="s">
        <v>74</v>
      </c>
      <c r="B360" s="34" t="s">
        <v>71</v>
      </c>
      <c r="C360" s="15">
        <v>38046</v>
      </c>
      <c r="D360" s="36">
        <v>112</v>
      </c>
      <c r="E360" s="14">
        <v>8</v>
      </c>
      <c r="F360" s="14">
        <v>8</v>
      </c>
      <c r="G360" s="14">
        <v>14</v>
      </c>
      <c r="H360" s="14">
        <v>28</v>
      </c>
      <c r="I360" s="14">
        <v>5</v>
      </c>
      <c r="J360" s="14">
        <v>14</v>
      </c>
      <c r="K360" s="23">
        <f t="shared" si="23"/>
        <v>3.4019999999999997</v>
      </c>
      <c r="L360" s="24">
        <f t="shared" si="24"/>
        <v>2</v>
      </c>
      <c r="M360" s="30" t="str">
        <f t="shared" si="22"/>
        <v>64/64</v>
      </c>
    </row>
    <row r="361" spans="1:13" ht="12.75" hidden="1">
      <c r="A361" s="27" t="s">
        <v>16</v>
      </c>
      <c r="B361" s="34" t="s">
        <v>129</v>
      </c>
      <c r="C361" s="15">
        <v>38053</v>
      </c>
      <c r="D361" s="36">
        <v>103</v>
      </c>
      <c r="E361" s="14">
        <v>5</v>
      </c>
      <c r="F361" s="14">
        <v>5</v>
      </c>
      <c r="G361" s="14">
        <v>5</v>
      </c>
      <c r="H361" s="14">
        <v>16</v>
      </c>
      <c r="I361" s="14">
        <v>2</v>
      </c>
      <c r="J361" s="14">
        <v>8</v>
      </c>
      <c r="K361" s="23">
        <f t="shared" si="23"/>
        <v>1.8630000000000002</v>
      </c>
      <c r="L361" s="24">
        <f t="shared" si="24"/>
        <v>1.8630000000000002</v>
      </c>
      <c r="M361" s="30" t="str">
        <f t="shared" si="22"/>
        <v>32/32</v>
      </c>
    </row>
    <row r="362" spans="1:13" ht="12.75" hidden="1">
      <c r="A362" s="27" t="s">
        <v>15</v>
      </c>
      <c r="B362" s="34" t="s">
        <v>170</v>
      </c>
      <c r="C362" s="15">
        <v>38053</v>
      </c>
      <c r="D362" s="36">
        <v>111</v>
      </c>
      <c r="E362" s="14">
        <v>8</v>
      </c>
      <c r="F362" s="14">
        <v>7</v>
      </c>
      <c r="G362" s="14">
        <v>9</v>
      </c>
      <c r="H362" s="14">
        <v>20</v>
      </c>
      <c r="I362" s="14">
        <v>1</v>
      </c>
      <c r="J362" s="14">
        <v>19</v>
      </c>
      <c r="K362" s="23">
        <f t="shared" si="23"/>
        <v>2.7510000000000003</v>
      </c>
      <c r="L362" s="24">
        <f t="shared" si="24"/>
        <v>2</v>
      </c>
      <c r="M362" s="30" t="str">
        <f t="shared" si="22"/>
        <v>64/64</v>
      </c>
    </row>
    <row r="363" spans="1:13" ht="12.75" hidden="1">
      <c r="A363" s="27" t="s">
        <v>14</v>
      </c>
      <c r="B363" s="34" t="s">
        <v>166</v>
      </c>
      <c r="C363" s="15">
        <v>38053</v>
      </c>
      <c r="D363" s="36">
        <v>82</v>
      </c>
      <c r="E363" s="14">
        <v>7</v>
      </c>
      <c r="F363" s="14">
        <v>7</v>
      </c>
      <c r="G363" s="14">
        <v>15</v>
      </c>
      <c r="H363" s="14">
        <v>15</v>
      </c>
      <c r="I363" s="14">
        <v>1</v>
      </c>
      <c r="J363" s="14">
        <v>11</v>
      </c>
      <c r="K363" s="23">
        <f t="shared" si="23"/>
        <v>2.592</v>
      </c>
      <c r="L363" s="24">
        <f t="shared" si="24"/>
        <v>2</v>
      </c>
      <c r="M363" s="30" t="str">
        <f t="shared" si="22"/>
        <v>64/64</v>
      </c>
    </row>
    <row r="364" spans="1:13" ht="12.75" hidden="1">
      <c r="A364" s="27" t="s">
        <v>12</v>
      </c>
      <c r="B364" s="34" t="s">
        <v>166</v>
      </c>
      <c r="C364" s="15">
        <v>38054</v>
      </c>
      <c r="D364" s="36">
        <v>132</v>
      </c>
      <c r="E364" s="14">
        <v>8</v>
      </c>
      <c r="F364" s="14">
        <v>8</v>
      </c>
      <c r="G364" s="14">
        <v>16</v>
      </c>
      <c r="H364" s="14">
        <v>22</v>
      </c>
      <c r="I364" s="14">
        <v>2</v>
      </c>
      <c r="J364" s="14">
        <v>22</v>
      </c>
      <c r="K364" s="23">
        <f t="shared" si="23"/>
        <v>3.352</v>
      </c>
      <c r="L364" s="24">
        <f t="shared" si="24"/>
        <v>2</v>
      </c>
      <c r="M364" s="30" t="str">
        <f t="shared" si="22"/>
        <v>64/64</v>
      </c>
    </row>
    <row r="365" spans="1:13" ht="12.75" hidden="1">
      <c r="A365" s="27" t="s">
        <v>11</v>
      </c>
      <c r="B365" s="34" t="s">
        <v>168</v>
      </c>
      <c r="C365" s="15">
        <v>38059</v>
      </c>
      <c r="D365" s="36">
        <v>121</v>
      </c>
      <c r="E365" s="14">
        <v>8</v>
      </c>
      <c r="F365" s="14">
        <v>8</v>
      </c>
      <c r="G365" s="14">
        <v>14</v>
      </c>
      <c r="H365" s="14">
        <v>26</v>
      </c>
      <c r="I365" s="14">
        <v>4</v>
      </c>
      <c r="J365" s="14">
        <v>15</v>
      </c>
      <c r="K365" s="23">
        <f t="shared" si="23"/>
        <v>3.321</v>
      </c>
      <c r="L365" s="24">
        <f t="shared" si="24"/>
        <v>2</v>
      </c>
      <c r="M365" s="30" t="str">
        <f aca="true" t="shared" si="25" ref="M365:M410">IF(AND(D365&gt;=82,K365&gt;=2),"64/64",IF(ROUNDUP(D365*0.4,0)&lt;=4,4,IF(ROUNDUP(D365*0.4,0)&lt;=8,8,IF(ROUNDUP(D365*0.4,0)&lt;=12,12,IF(ROUNDUP(D365*0.4,0)&lt;=16,16,IF(ROUNDUP(D365*0.4,0)&lt;=24,24,32)))))&amp;"/"&amp;MIN(32,MAX(2,2^ROUNDUP(LOG(ROUNDUP(D365*0.4,0),2),0))))</f>
        <v>64/64</v>
      </c>
    </row>
    <row r="366" spans="1:13" ht="12.75" hidden="1">
      <c r="A366" s="27" t="s">
        <v>16</v>
      </c>
      <c r="B366" s="34" t="s">
        <v>143</v>
      </c>
      <c r="C366" s="15">
        <v>38060</v>
      </c>
      <c r="D366" s="36">
        <v>60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23">
        <f aca="true" t="shared" si="26" ref="K366:K410">(D366/10+7*E366+6*F366+5*G366+4*H366+2*J366+3*I366)/100</f>
        <v>0.06</v>
      </c>
      <c r="L366" s="24">
        <f t="shared" si="24"/>
        <v>0.06</v>
      </c>
      <c r="M366" s="30" t="str">
        <f t="shared" si="25"/>
        <v>24/32</v>
      </c>
    </row>
    <row r="367" spans="1:13" ht="12.75" hidden="1">
      <c r="A367" s="27" t="s">
        <v>16</v>
      </c>
      <c r="B367" s="34" t="s">
        <v>88</v>
      </c>
      <c r="C367" s="15">
        <v>38060</v>
      </c>
      <c r="D367" s="36">
        <v>163</v>
      </c>
      <c r="E367" s="14">
        <v>7</v>
      </c>
      <c r="F367" s="14">
        <v>8</v>
      </c>
      <c r="G367" s="14">
        <v>9</v>
      </c>
      <c r="H367" s="14">
        <v>18</v>
      </c>
      <c r="I367" s="14">
        <v>7</v>
      </c>
      <c r="J367" s="14">
        <v>21</v>
      </c>
      <c r="K367" s="23">
        <f t="shared" si="26"/>
        <v>2.9330000000000003</v>
      </c>
      <c r="L367" s="24">
        <f t="shared" si="24"/>
        <v>2</v>
      </c>
      <c r="M367" s="30" t="str">
        <f t="shared" si="25"/>
        <v>64/64</v>
      </c>
    </row>
    <row r="368" spans="1:13" ht="12.75" hidden="1">
      <c r="A368" s="27" t="s">
        <v>15</v>
      </c>
      <c r="B368" s="34" t="s">
        <v>143</v>
      </c>
      <c r="C368" s="15">
        <v>38060</v>
      </c>
      <c r="D368" s="36">
        <v>24</v>
      </c>
      <c r="E368" s="14">
        <v>0</v>
      </c>
      <c r="F368" s="14">
        <v>0</v>
      </c>
      <c r="G368" s="14">
        <v>0</v>
      </c>
      <c r="H368" s="14">
        <v>1</v>
      </c>
      <c r="I368" s="14">
        <v>0</v>
      </c>
      <c r="J368" s="14">
        <v>0</v>
      </c>
      <c r="K368" s="23">
        <f t="shared" si="26"/>
        <v>0.064</v>
      </c>
      <c r="L368" s="24">
        <f t="shared" si="24"/>
        <v>0.064</v>
      </c>
      <c r="M368" s="30" t="str">
        <f t="shared" si="25"/>
        <v>12/16</v>
      </c>
    </row>
    <row r="369" spans="1:13" ht="12.75" hidden="1">
      <c r="A369" s="27" t="s">
        <v>14</v>
      </c>
      <c r="B369" s="34" t="s">
        <v>168</v>
      </c>
      <c r="C369" s="15">
        <v>38060</v>
      </c>
      <c r="D369" s="36">
        <v>98</v>
      </c>
      <c r="E369" s="14">
        <v>8</v>
      </c>
      <c r="F369" s="14">
        <v>8</v>
      </c>
      <c r="G369" s="14">
        <v>11</v>
      </c>
      <c r="H369" s="14">
        <v>22</v>
      </c>
      <c r="I369" s="14">
        <v>3</v>
      </c>
      <c r="J369" s="14">
        <v>15</v>
      </c>
      <c r="K369" s="23">
        <f t="shared" si="26"/>
        <v>2.958</v>
      </c>
      <c r="L369" s="24">
        <f t="shared" si="24"/>
        <v>2</v>
      </c>
      <c r="M369" s="30" t="str">
        <f t="shared" si="25"/>
        <v>64/64</v>
      </c>
    </row>
    <row r="370" spans="1:13" ht="12.75" hidden="1">
      <c r="A370" s="27" t="s">
        <v>16</v>
      </c>
      <c r="B370" s="34" t="s">
        <v>274</v>
      </c>
      <c r="C370" s="15">
        <v>38066</v>
      </c>
      <c r="D370" s="36">
        <v>129</v>
      </c>
      <c r="E370" s="14">
        <v>8</v>
      </c>
      <c r="F370" s="14">
        <v>4</v>
      </c>
      <c r="G370" s="14">
        <v>9</v>
      </c>
      <c r="H370" s="14">
        <v>18</v>
      </c>
      <c r="I370" s="14">
        <v>1</v>
      </c>
      <c r="J370" s="14">
        <v>19</v>
      </c>
      <c r="K370" s="23">
        <f t="shared" si="26"/>
        <v>2.509</v>
      </c>
      <c r="L370" s="24">
        <f t="shared" si="24"/>
        <v>2</v>
      </c>
      <c r="M370" s="30" t="str">
        <f t="shared" si="25"/>
        <v>64/64</v>
      </c>
    </row>
    <row r="371" spans="1:13" ht="12.75" hidden="1">
      <c r="A371" s="27" t="s">
        <v>11</v>
      </c>
      <c r="B371" s="34" t="s">
        <v>103</v>
      </c>
      <c r="C371" s="15">
        <v>38067</v>
      </c>
      <c r="D371" s="36">
        <v>93</v>
      </c>
      <c r="E371" s="14">
        <v>5</v>
      </c>
      <c r="F371" s="14">
        <v>5</v>
      </c>
      <c r="G371" s="14">
        <v>9</v>
      </c>
      <c r="H371" s="14">
        <v>18</v>
      </c>
      <c r="I371" s="14">
        <v>4</v>
      </c>
      <c r="J371" s="14">
        <v>10</v>
      </c>
      <c r="K371" s="23">
        <f t="shared" si="26"/>
        <v>2.233</v>
      </c>
      <c r="L371" s="24">
        <f t="shared" si="24"/>
        <v>2</v>
      </c>
      <c r="M371" s="30" t="str">
        <f t="shared" si="25"/>
        <v>64/64</v>
      </c>
    </row>
    <row r="372" spans="1:13" ht="12.75" hidden="1">
      <c r="A372" s="27" t="s">
        <v>14</v>
      </c>
      <c r="B372" s="34" t="s">
        <v>278</v>
      </c>
      <c r="C372" s="15">
        <v>38067</v>
      </c>
      <c r="D372" s="36">
        <v>83</v>
      </c>
      <c r="E372" s="14">
        <v>3</v>
      </c>
      <c r="F372" s="14">
        <v>6</v>
      </c>
      <c r="G372" s="14">
        <v>4</v>
      </c>
      <c r="H372" s="14">
        <v>7</v>
      </c>
      <c r="I372" s="14">
        <v>0</v>
      </c>
      <c r="J372" s="14">
        <v>5</v>
      </c>
      <c r="K372" s="23">
        <f t="shared" si="26"/>
        <v>1.2329999999999999</v>
      </c>
      <c r="L372" s="24">
        <f t="shared" si="24"/>
        <v>1.2329999999999999</v>
      </c>
      <c r="M372" s="30" t="str">
        <f t="shared" si="25"/>
        <v>32/32</v>
      </c>
    </row>
    <row r="373" spans="1:13" ht="12.75" hidden="1">
      <c r="A373" s="27" t="s">
        <v>14</v>
      </c>
      <c r="B373" s="34" t="s">
        <v>277</v>
      </c>
      <c r="C373" s="15">
        <v>38067</v>
      </c>
      <c r="D373" s="36">
        <v>24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23">
        <f t="shared" si="26"/>
        <v>0.024</v>
      </c>
      <c r="L373" s="24">
        <f t="shared" si="24"/>
        <v>0.024</v>
      </c>
      <c r="M373" s="30" t="str">
        <f t="shared" si="25"/>
        <v>12/16</v>
      </c>
    </row>
    <row r="374" spans="1:13" ht="12.75" hidden="1">
      <c r="A374" s="27" t="s">
        <v>74</v>
      </c>
      <c r="B374" s="34" t="s">
        <v>103</v>
      </c>
      <c r="C374" s="15">
        <v>38067</v>
      </c>
      <c r="D374" s="36">
        <v>99</v>
      </c>
      <c r="E374" s="14">
        <v>8</v>
      </c>
      <c r="F374" s="14">
        <v>8</v>
      </c>
      <c r="G374" s="14">
        <v>13</v>
      </c>
      <c r="H374" s="14">
        <v>26</v>
      </c>
      <c r="I374" s="14">
        <v>1</v>
      </c>
      <c r="J374" s="14">
        <v>11</v>
      </c>
      <c r="K374" s="23">
        <f t="shared" si="26"/>
        <v>3.0789999999999997</v>
      </c>
      <c r="L374" s="24">
        <f t="shared" si="24"/>
        <v>2</v>
      </c>
      <c r="M374" s="30" t="str">
        <f t="shared" si="25"/>
        <v>64/64</v>
      </c>
    </row>
    <row r="375" spans="1:13" ht="12.75" hidden="1">
      <c r="A375" s="27" t="s">
        <v>74</v>
      </c>
      <c r="B375" s="34" t="s">
        <v>281</v>
      </c>
      <c r="C375" s="15">
        <v>38073</v>
      </c>
      <c r="D375" s="36">
        <v>108</v>
      </c>
      <c r="E375" s="14">
        <v>8</v>
      </c>
      <c r="F375" s="14">
        <v>8</v>
      </c>
      <c r="G375" s="14">
        <v>14</v>
      </c>
      <c r="H375" s="14">
        <v>27</v>
      </c>
      <c r="I375" s="14">
        <v>1</v>
      </c>
      <c r="J375" s="14">
        <v>9</v>
      </c>
      <c r="K375" s="23">
        <f t="shared" si="26"/>
        <v>3.138</v>
      </c>
      <c r="L375" s="24">
        <f t="shared" si="24"/>
        <v>2</v>
      </c>
      <c r="M375" s="30" t="str">
        <f t="shared" si="25"/>
        <v>64/64</v>
      </c>
    </row>
    <row r="376" spans="1:13" ht="12.75" hidden="1">
      <c r="A376" s="27" t="s">
        <v>16</v>
      </c>
      <c r="B376" s="34" t="s">
        <v>124</v>
      </c>
      <c r="C376" s="15">
        <v>38074</v>
      </c>
      <c r="D376" s="36">
        <v>56</v>
      </c>
      <c r="E376" s="14">
        <v>5</v>
      </c>
      <c r="F376" s="14">
        <v>1</v>
      </c>
      <c r="G376" s="14">
        <v>7</v>
      </c>
      <c r="H376" s="14">
        <v>9</v>
      </c>
      <c r="I376" s="14">
        <v>1</v>
      </c>
      <c r="J376" s="14">
        <v>5</v>
      </c>
      <c r="K376" s="23">
        <f t="shared" si="26"/>
        <v>1.306</v>
      </c>
      <c r="L376" s="24">
        <f t="shared" si="24"/>
        <v>1.306</v>
      </c>
      <c r="M376" s="30" t="str">
        <f t="shared" si="25"/>
        <v>24/32</v>
      </c>
    </row>
    <row r="377" spans="1:13" ht="12.75" hidden="1">
      <c r="A377" s="27" t="s">
        <v>12</v>
      </c>
      <c r="B377" s="34" t="s">
        <v>99</v>
      </c>
      <c r="C377" s="15">
        <v>38074</v>
      </c>
      <c r="D377" s="36">
        <v>110</v>
      </c>
      <c r="E377" s="14">
        <v>7</v>
      </c>
      <c r="F377" s="14">
        <v>6</v>
      </c>
      <c r="G377" s="14">
        <v>10</v>
      </c>
      <c r="H377" s="14">
        <v>12</v>
      </c>
      <c r="I377" s="14">
        <v>1</v>
      </c>
      <c r="J377" s="14">
        <v>13</v>
      </c>
      <c r="K377" s="23">
        <f t="shared" si="26"/>
        <v>2.23</v>
      </c>
      <c r="L377" s="24">
        <f t="shared" si="24"/>
        <v>2</v>
      </c>
      <c r="M377" s="30" t="str">
        <f t="shared" si="25"/>
        <v>64/64</v>
      </c>
    </row>
    <row r="378" spans="1:13" ht="12.75" hidden="1">
      <c r="A378" s="27" t="s">
        <v>11</v>
      </c>
      <c r="B378" s="34" t="s">
        <v>279</v>
      </c>
      <c r="C378" s="15">
        <v>38074</v>
      </c>
      <c r="D378" s="36">
        <v>95</v>
      </c>
      <c r="E378" s="14">
        <v>7</v>
      </c>
      <c r="F378" s="14">
        <v>7</v>
      </c>
      <c r="G378" s="14">
        <v>10</v>
      </c>
      <c r="H378" s="14">
        <v>23</v>
      </c>
      <c r="I378" s="14">
        <v>0</v>
      </c>
      <c r="J378" s="14">
        <v>13</v>
      </c>
      <c r="K378" s="23">
        <f t="shared" si="26"/>
        <v>2.685</v>
      </c>
      <c r="L378" s="24">
        <f t="shared" si="24"/>
        <v>2</v>
      </c>
      <c r="M378" s="30" t="str">
        <f t="shared" si="25"/>
        <v>64/64</v>
      </c>
    </row>
    <row r="379" spans="1:13" ht="12.75" hidden="1">
      <c r="A379" s="27" t="s">
        <v>15</v>
      </c>
      <c r="B379" s="34" t="s">
        <v>219</v>
      </c>
      <c r="C379" s="15">
        <v>38074</v>
      </c>
      <c r="D379" s="36">
        <v>89</v>
      </c>
      <c r="E379" s="14">
        <v>5</v>
      </c>
      <c r="F379" s="14">
        <v>6</v>
      </c>
      <c r="G379" s="14">
        <v>5</v>
      </c>
      <c r="H379" s="14">
        <v>13</v>
      </c>
      <c r="I379" s="14">
        <v>1</v>
      </c>
      <c r="J379" s="14">
        <v>14</v>
      </c>
      <c r="K379" s="23">
        <f t="shared" si="26"/>
        <v>1.879</v>
      </c>
      <c r="L379" s="24">
        <f t="shared" si="24"/>
        <v>1.879</v>
      </c>
      <c r="M379" s="30" t="str">
        <f t="shared" si="25"/>
        <v>32/32</v>
      </c>
    </row>
    <row r="380" spans="1:13" ht="12.75" hidden="1">
      <c r="A380" s="27" t="s">
        <v>14</v>
      </c>
      <c r="B380" s="34" t="s">
        <v>99</v>
      </c>
      <c r="C380" s="15">
        <v>38074</v>
      </c>
      <c r="D380" s="36">
        <v>86</v>
      </c>
      <c r="E380" s="14">
        <v>8</v>
      </c>
      <c r="F380" s="14">
        <v>8</v>
      </c>
      <c r="G380" s="14">
        <v>11</v>
      </c>
      <c r="H380" s="14">
        <v>16</v>
      </c>
      <c r="I380" s="14">
        <v>0</v>
      </c>
      <c r="J380" s="14">
        <v>16</v>
      </c>
      <c r="K380" s="23">
        <f t="shared" si="26"/>
        <v>2.636</v>
      </c>
      <c r="L380" s="24">
        <f t="shared" si="24"/>
        <v>2</v>
      </c>
      <c r="M380" s="30" t="str">
        <f t="shared" si="25"/>
        <v>64/64</v>
      </c>
    </row>
    <row r="381" spans="1:13" ht="12.75" hidden="1">
      <c r="A381" s="27" t="s">
        <v>11</v>
      </c>
      <c r="B381" s="34" t="s">
        <v>130</v>
      </c>
      <c r="C381" s="15">
        <v>38115</v>
      </c>
      <c r="D381" s="36">
        <v>89</v>
      </c>
      <c r="E381" s="14">
        <v>5</v>
      </c>
      <c r="F381" s="14">
        <v>8</v>
      </c>
      <c r="G381" s="14">
        <v>10</v>
      </c>
      <c r="H381" s="14">
        <v>17</v>
      </c>
      <c r="I381" s="14">
        <v>3</v>
      </c>
      <c r="J381" s="14">
        <v>7</v>
      </c>
      <c r="K381" s="23">
        <f t="shared" si="26"/>
        <v>2.329</v>
      </c>
      <c r="L381" s="24">
        <f t="shared" si="24"/>
        <v>2</v>
      </c>
      <c r="M381" s="30" t="str">
        <f t="shared" si="25"/>
        <v>64/64</v>
      </c>
    </row>
    <row r="382" spans="1:13" ht="12.75" hidden="1">
      <c r="A382" s="27" t="s">
        <v>12</v>
      </c>
      <c r="B382" s="34" t="s">
        <v>81</v>
      </c>
      <c r="C382" s="15">
        <v>38116</v>
      </c>
      <c r="D382" s="36">
        <v>117</v>
      </c>
      <c r="E382" s="14">
        <v>8</v>
      </c>
      <c r="F382" s="14">
        <v>5</v>
      </c>
      <c r="G382" s="14">
        <v>11</v>
      </c>
      <c r="H382" s="14">
        <v>21</v>
      </c>
      <c r="I382" s="14">
        <v>3</v>
      </c>
      <c r="J382" s="14">
        <v>15</v>
      </c>
      <c r="K382" s="23">
        <f t="shared" si="26"/>
        <v>2.7569999999999997</v>
      </c>
      <c r="L382" s="24">
        <f t="shared" si="24"/>
        <v>2</v>
      </c>
      <c r="M382" s="30" t="str">
        <f t="shared" si="25"/>
        <v>64/64</v>
      </c>
    </row>
    <row r="383" spans="1:13" ht="12.75" hidden="1">
      <c r="A383" s="27" t="s">
        <v>15</v>
      </c>
      <c r="B383" s="34" t="s">
        <v>93</v>
      </c>
      <c r="C383" s="15">
        <v>38122</v>
      </c>
      <c r="D383" s="36">
        <v>93</v>
      </c>
      <c r="E383" s="14">
        <v>2</v>
      </c>
      <c r="F383" s="14">
        <v>6</v>
      </c>
      <c r="G383" s="14">
        <v>5</v>
      </c>
      <c r="H383" s="14">
        <v>12</v>
      </c>
      <c r="I383" s="14">
        <v>6</v>
      </c>
      <c r="J383" s="14">
        <v>14</v>
      </c>
      <c r="K383" s="23">
        <f t="shared" si="26"/>
        <v>1.7830000000000001</v>
      </c>
      <c r="L383" s="24">
        <f t="shared" si="24"/>
        <v>1.7830000000000001</v>
      </c>
      <c r="M383" s="30" t="str">
        <f t="shared" si="25"/>
        <v>32/32</v>
      </c>
    </row>
    <row r="384" spans="1:13" ht="12.75" hidden="1">
      <c r="A384" s="27" t="s">
        <v>16</v>
      </c>
      <c r="B384" s="34" t="s">
        <v>95</v>
      </c>
      <c r="C384" s="15">
        <v>38123</v>
      </c>
      <c r="D384" s="36">
        <v>96</v>
      </c>
      <c r="E384" s="14">
        <v>4</v>
      </c>
      <c r="F384" s="14">
        <v>2</v>
      </c>
      <c r="G384" s="14">
        <v>2</v>
      </c>
      <c r="H384" s="14">
        <v>6</v>
      </c>
      <c r="I384" s="14">
        <v>1</v>
      </c>
      <c r="J384" s="14">
        <v>4</v>
      </c>
      <c r="K384" s="23">
        <f t="shared" si="26"/>
        <v>0.946</v>
      </c>
      <c r="L384" s="24">
        <f t="shared" si="24"/>
        <v>0.946</v>
      </c>
      <c r="M384" s="30" t="str">
        <f t="shared" si="25"/>
        <v>32/32</v>
      </c>
    </row>
    <row r="385" spans="1:13" ht="12.75" hidden="1">
      <c r="A385" s="27" t="s">
        <v>11</v>
      </c>
      <c r="B385" s="34" t="s">
        <v>222</v>
      </c>
      <c r="C385" s="15">
        <v>38129</v>
      </c>
      <c r="D385" s="36">
        <v>101</v>
      </c>
      <c r="E385" s="14">
        <v>6</v>
      </c>
      <c r="F385" s="14">
        <v>7</v>
      </c>
      <c r="G385" s="14">
        <v>12</v>
      </c>
      <c r="H385" s="14">
        <v>18</v>
      </c>
      <c r="I385" s="14">
        <v>5</v>
      </c>
      <c r="J385" s="14">
        <v>15</v>
      </c>
      <c r="K385" s="23">
        <f t="shared" si="26"/>
        <v>2.7110000000000003</v>
      </c>
      <c r="L385" s="24">
        <f t="shared" si="24"/>
        <v>2</v>
      </c>
      <c r="M385" s="30" t="str">
        <f t="shared" si="25"/>
        <v>64/64</v>
      </c>
    </row>
    <row r="386" spans="1:13" ht="12.75" hidden="1">
      <c r="A386" s="27" t="s">
        <v>15</v>
      </c>
      <c r="B386" s="34" t="s">
        <v>175</v>
      </c>
      <c r="C386" s="15">
        <v>38129</v>
      </c>
      <c r="D386" s="36">
        <v>115</v>
      </c>
      <c r="E386" s="14">
        <v>8</v>
      </c>
      <c r="F386" s="14">
        <v>8</v>
      </c>
      <c r="G386" s="14">
        <v>11</v>
      </c>
      <c r="H386" s="14">
        <v>25</v>
      </c>
      <c r="I386" s="14">
        <v>4</v>
      </c>
      <c r="J386" s="14">
        <v>13</v>
      </c>
      <c r="K386" s="23">
        <f t="shared" si="26"/>
        <v>3.085</v>
      </c>
      <c r="L386" s="24">
        <f t="shared" si="24"/>
        <v>2</v>
      </c>
      <c r="M386" s="30" t="str">
        <f t="shared" si="25"/>
        <v>64/64</v>
      </c>
    </row>
    <row r="387" spans="1:13" ht="12.75" hidden="1">
      <c r="A387" s="27" t="s">
        <v>74</v>
      </c>
      <c r="B387" s="34" t="s">
        <v>117</v>
      </c>
      <c r="C387" s="15">
        <v>38129</v>
      </c>
      <c r="D387" s="36">
        <v>88</v>
      </c>
      <c r="E387" s="14">
        <v>7</v>
      </c>
      <c r="F387" s="14">
        <v>8</v>
      </c>
      <c r="G387" s="14">
        <v>10</v>
      </c>
      <c r="H387" s="14">
        <v>20</v>
      </c>
      <c r="I387" s="14">
        <v>2</v>
      </c>
      <c r="J387" s="14">
        <v>9</v>
      </c>
      <c r="K387" s="23">
        <f t="shared" si="26"/>
        <v>2.5980000000000003</v>
      </c>
      <c r="L387" s="24">
        <f t="shared" si="24"/>
        <v>2</v>
      </c>
      <c r="M387" s="30" t="str">
        <f t="shared" si="25"/>
        <v>64/64</v>
      </c>
    </row>
    <row r="388" spans="1:13" ht="12.75" hidden="1">
      <c r="A388" s="27" t="s">
        <v>16</v>
      </c>
      <c r="B388" s="34" t="s">
        <v>150</v>
      </c>
      <c r="C388" s="15">
        <v>38137</v>
      </c>
      <c r="D388" s="36">
        <v>112</v>
      </c>
      <c r="E388" s="14">
        <v>6</v>
      </c>
      <c r="F388" s="14">
        <v>4</v>
      </c>
      <c r="G388" s="14">
        <v>7</v>
      </c>
      <c r="H388" s="14">
        <v>9</v>
      </c>
      <c r="I388" s="14">
        <v>4</v>
      </c>
      <c r="J388" s="14">
        <v>12</v>
      </c>
      <c r="K388" s="23">
        <f t="shared" si="26"/>
        <v>1.8419999999999999</v>
      </c>
      <c r="L388" s="24">
        <f t="shared" si="24"/>
        <v>1.8419999999999999</v>
      </c>
      <c r="M388" s="30" t="str">
        <f t="shared" si="25"/>
        <v>32/32</v>
      </c>
    </row>
    <row r="389" spans="1:13" ht="12.75" hidden="1">
      <c r="A389" s="27" t="s">
        <v>11</v>
      </c>
      <c r="B389" s="34" t="s">
        <v>87</v>
      </c>
      <c r="C389" s="15">
        <v>38137</v>
      </c>
      <c r="D389" s="36">
        <v>65</v>
      </c>
      <c r="E389" s="14">
        <v>4</v>
      </c>
      <c r="F389" s="14">
        <v>6</v>
      </c>
      <c r="G389" s="14">
        <v>10</v>
      </c>
      <c r="H389" s="14">
        <v>5</v>
      </c>
      <c r="I389" s="14">
        <v>4</v>
      </c>
      <c r="J389" s="14">
        <v>8</v>
      </c>
      <c r="K389" s="23">
        <f t="shared" si="26"/>
        <v>1.685</v>
      </c>
      <c r="L389" s="24">
        <f t="shared" si="24"/>
        <v>1.685</v>
      </c>
      <c r="M389" s="30" t="str">
        <f t="shared" si="25"/>
        <v>32/32</v>
      </c>
    </row>
    <row r="390" spans="1:13" ht="12.75" hidden="1">
      <c r="A390" s="27" t="s">
        <v>74</v>
      </c>
      <c r="B390" s="34" t="s">
        <v>69</v>
      </c>
      <c r="C390" s="15">
        <v>38144</v>
      </c>
      <c r="D390" s="36">
        <v>75</v>
      </c>
      <c r="E390" s="14">
        <v>8</v>
      </c>
      <c r="F390" s="14">
        <v>7</v>
      </c>
      <c r="G390" s="14">
        <v>10</v>
      </c>
      <c r="H390" s="14">
        <v>11</v>
      </c>
      <c r="I390" s="14">
        <v>2</v>
      </c>
      <c r="J390" s="14">
        <v>7</v>
      </c>
      <c r="K390" s="23">
        <f t="shared" si="26"/>
        <v>2.195</v>
      </c>
      <c r="L390" s="24">
        <f t="shared" si="24"/>
        <v>2</v>
      </c>
      <c r="M390" s="30" t="str">
        <f t="shared" si="25"/>
        <v>32/32</v>
      </c>
    </row>
    <row r="391" spans="1:13" ht="12.75" hidden="1">
      <c r="A391" s="27" t="s">
        <v>11</v>
      </c>
      <c r="B391" s="34" t="s">
        <v>181</v>
      </c>
      <c r="C391" s="15">
        <v>38150</v>
      </c>
      <c r="D391" s="36">
        <v>104</v>
      </c>
      <c r="E391" s="14">
        <v>8</v>
      </c>
      <c r="F391" s="14">
        <v>8</v>
      </c>
      <c r="G391" s="14">
        <v>15</v>
      </c>
      <c r="H391" s="14">
        <v>19</v>
      </c>
      <c r="I391" s="14">
        <v>3</v>
      </c>
      <c r="J391" s="14">
        <v>11</v>
      </c>
      <c r="K391" s="23">
        <f t="shared" si="26"/>
        <v>2.964</v>
      </c>
      <c r="L391" s="24">
        <f t="shared" si="24"/>
        <v>2</v>
      </c>
      <c r="M391" s="30" t="str">
        <f t="shared" si="25"/>
        <v>64/64</v>
      </c>
    </row>
    <row r="392" spans="1:13" ht="12.75" hidden="1">
      <c r="A392" s="27" t="s">
        <v>14</v>
      </c>
      <c r="B392" s="34" t="s">
        <v>181</v>
      </c>
      <c r="C392" s="15">
        <v>38151</v>
      </c>
      <c r="D392" s="36">
        <v>83</v>
      </c>
      <c r="E392" s="14">
        <v>8</v>
      </c>
      <c r="F392" s="14">
        <v>5</v>
      </c>
      <c r="G392" s="14">
        <v>11</v>
      </c>
      <c r="H392" s="14">
        <v>19</v>
      </c>
      <c r="I392" s="14">
        <v>2</v>
      </c>
      <c r="J392" s="14">
        <v>5</v>
      </c>
      <c r="K392" s="23">
        <f t="shared" si="26"/>
        <v>2.4130000000000003</v>
      </c>
      <c r="L392" s="24">
        <f t="shared" si="24"/>
        <v>2</v>
      </c>
      <c r="M392" s="30" t="str">
        <f t="shared" si="25"/>
        <v>64/64</v>
      </c>
    </row>
    <row r="393" spans="1:13" ht="12.75" hidden="1">
      <c r="A393" s="27" t="s">
        <v>74</v>
      </c>
      <c r="B393" s="34" t="s">
        <v>181</v>
      </c>
      <c r="C393" s="15">
        <v>38151</v>
      </c>
      <c r="D393" s="36">
        <v>87</v>
      </c>
      <c r="E393" s="14">
        <v>8</v>
      </c>
      <c r="F393" s="14">
        <v>7</v>
      </c>
      <c r="G393" s="14">
        <v>13</v>
      </c>
      <c r="H393" s="14">
        <v>20</v>
      </c>
      <c r="I393" s="14">
        <v>2</v>
      </c>
      <c r="J393" s="14">
        <v>4</v>
      </c>
      <c r="K393" s="23">
        <f t="shared" si="26"/>
        <v>2.657</v>
      </c>
      <c r="L393" s="24">
        <f t="shared" si="24"/>
        <v>2</v>
      </c>
      <c r="M393" s="30" t="str">
        <f t="shared" si="25"/>
        <v>64/64</v>
      </c>
    </row>
    <row r="394" spans="1:13" ht="12.75" hidden="1">
      <c r="A394" s="27" t="s">
        <v>16</v>
      </c>
      <c r="B394" s="34" t="s">
        <v>98</v>
      </c>
      <c r="C394" s="15">
        <v>38157</v>
      </c>
      <c r="D394" s="36">
        <v>58</v>
      </c>
      <c r="E394" s="14">
        <v>3</v>
      </c>
      <c r="F394" s="14">
        <v>3</v>
      </c>
      <c r="G394" s="14">
        <v>5</v>
      </c>
      <c r="H394" s="14">
        <v>6</v>
      </c>
      <c r="I394" s="14">
        <v>1</v>
      </c>
      <c r="J394" s="14">
        <v>4</v>
      </c>
      <c r="K394" s="23">
        <f t="shared" si="26"/>
        <v>1.048</v>
      </c>
      <c r="L394" s="24">
        <f t="shared" si="24"/>
        <v>1.048</v>
      </c>
      <c r="M394" s="30" t="str">
        <f t="shared" si="25"/>
        <v>24/32</v>
      </c>
    </row>
    <row r="395" spans="1:13" ht="12.75" hidden="1">
      <c r="A395" s="27" t="s">
        <v>12</v>
      </c>
      <c r="B395" s="34" t="s">
        <v>98</v>
      </c>
      <c r="C395" s="15">
        <v>38160</v>
      </c>
      <c r="D395" s="36">
        <v>69</v>
      </c>
      <c r="E395" s="14">
        <v>7</v>
      </c>
      <c r="F395" s="14">
        <v>8</v>
      </c>
      <c r="G395" s="14">
        <v>8</v>
      </c>
      <c r="H395" s="14">
        <v>12</v>
      </c>
      <c r="I395" s="14">
        <v>1</v>
      </c>
      <c r="J395" s="14">
        <v>2</v>
      </c>
      <c r="K395" s="23">
        <f t="shared" si="26"/>
        <v>1.989</v>
      </c>
      <c r="L395" s="24">
        <f t="shared" si="24"/>
        <v>1.989</v>
      </c>
      <c r="M395" s="30" t="str">
        <f t="shared" si="25"/>
        <v>32/32</v>
      </c>
    </row>
    <row r="396" spans="1:13" ht="12.75" hidden="1">
      <c r="A396" s="27" t="s">
        <v>11</v>
      </c>
      <c r="B396" s="34" t="s">
        <v>98</v>
      </c>
      <c r="C396" s="15">
        <v>38163</v>
      </c>
      <c r="D396" s="36">
        <v>48</v>
      </c>
      <c r="E396" s="14">
        <v>3</v>
      </c>
      <c r="F396" s="14">
        <v>2</v>
      </c>
      <c r="G396" s="14">
        <v>8</v>
      </c>
      <c r="H396" s="14">
        <v>1</v>
      </c>
      <c r="I396" s="14">
        <v>1</v>
      </c>
      <c r="J396" s="14">
        <v>4</v>
      </c>
      <c r="K396" s="23">
        <f t="shared" si="26"/>
        <v>0.9279999999999999</v>
      </c>
      <c r="L396" s="24">
        <f t="shared" si="24"/>
        <v>0.9279999999999999</v>
      </c>
      <c r="M396" s="30" t="str">
        <f t="shared" si="25"/>
        <v>24/32</v>
      </c>
    </row>
    <row r="397" spans="1:13" ht="12.75" hidden="1">
      <c r="A397" s="27" t="s">
        <v>74</v>
      </c>
      <c r="B397" s="34" t="s">
        <v>98</v>
      </c>
      <c r="C397" s="15">
        <v>38163</v>
      </c>
      <c r="D397" s="36">
        <v>31</v>
      </c>
      <c r="E397" s="14">
        <v>6</v>
      </c>
      <c r="F397" s="14">
        <v>3</v>
      </c>
      <c r="G397" s="14">
        <v>4</v>
      </c>
      <c r="H397" s="14">
        <v>3</v>
      </c>
      <c r="I397" s="14">
        <v>1</v>
      </c>
      <c r="J397" s="14">
        <v>1</v>
      </c>
      <c r="K397" s="23">
        <f t="shared" si="26"/>
        <v>1.001</v>
      </c>
      <c r="L397" s="24">
        <f t="shared" si="24"/>
        <v>1.001</v>
      </c>
      <c r="M397" s="30" t="str">
        <f t="shared" si="25"/>
        <v>16/16</v>
      </c>
    </row>
    <row r="398" spans="1:13" ht="12.75" hidden="1">
      <c r="A398" s="27" t="s">
        <v>16</v>
      </c>
      <c r="B398" s="34" t="s">
        <v>182</v>
      </c>
      <c r="C398" s="15">
        <v>38165</v>
      </c>
      <c r="D398" s="36">
        <v>41</v>
      </c>
      <c r="E398" s="14">
        <v>0</v>
      </c>
      <c r="F398" s="14">
        <v>1</v>
      </c>
      <c r="G398" s="14">
        <v>2</v>
      </c>
      <c r="H398" s="14">
        <v>6</v>
      </c>
      <c r="I398" s="14">
        <v>1</v>
      </c>
      <c r="J398" s="14">
        <v>7</v>
      </c>
      <c r="K398" s="23">
        <f t="shared" si="26"/>
        <v>0.611</v>
      </c>
      <c r="L398" s="24">
        <f t="shared" si="24"/>
        <v>0.611</v>
      </c>
      <c r="M398" s="30" t="str">
        <f t="shared" si="25"/>
        <v>24/32</v>
      </c>
    </row>
    <row r="399" spans="1:13" ht="12.75" hidden="1">
      <c r="A399" s="27" t="s">
        <v>15</v>
      </c>
      <c r="B399" s="34" t="s">
        <v>182</v>
      </c>
      <c r="C399" s="15">
        <v>38165</v>
      </c>
      <c r="D399" s="36">
        <v>37</v>
      </c>
      <c r="E399" s="14">
        <v>2</v>
      </c>
      <c r="F399" s="14">
        <v>2</v>
      </c>
      <c r="G399" s="14">
        <v>1</v>
      </c>
      <c r="H399" s="14">
        <v>4</v>
      </c>
      <c r="I399" s="14">
        <v>0</v>
      </c>
      <c r="J399" s="14">
        <v>2</v>
      </c>
      <c r="K399" s="23">
        <f t="shared" si="26"/>
        <v>0.547</v>
      </c>
      <c r="L399" s="24">
        <f t="shared" si="24"/>
        <v>0.547</v>
      </c>
      <c r="M399" s="30" t="str">
        <f t="shared" si="25"/>
        <v>16/16</v>
      </c>
    </row>
    <row r="400" spans="1:13" ht="12.75" hidden="1">
      <c r="A400" s="27" t="s">
        <v>16</v>
      </c>
      <c r="B400" s="34" t="s">
        <v>92</v>
      </c>
      <c r="C400" s="15">
        <v>38172</v>
      </c>
      <c r="D400" s="36">
        <v>23</v>
      </c>
      <c r="E400" s="14">
        <v>0</v>
      </c>
      <c r="F400" s="14">
        <v>0</v>
      </c>
      <c r="G400" s="14">
        <v>1</v>
      </c>
      <c r="H400" s="14">
        <v>2</v>
      </c>
      <c r="I400" s="14">
        <v>0</v>
      </c>
      <c r="J400" s="14">
        <v>3</v>
      </c>
      <c r="K400" s="23">
        <f t="shared" si="26"/>
        <v>0.213</v>
      </c>
      <c r="L400" s="24">
        <f t="shared" si="24"/>
        <v>0.213</v>
      </c>
      <c r="M400" s="30" t="str">
        <f t="shared" si="25"/>
        <v>12/16</v>
      </c>
    </row>
    <row r="401" spans="1:13" ht="12.75">
      <c r="A401" s="27" t="s">
        <v>12</v>
      </c>
      <c r="B401" s="34" t="s">
        <v>314</v>
      </c>
      <c r="C401" s="15">
        <v>38284</v>
      </c>
      <c r="D401" s="36">
        <v>82</v>
      </c>
      <c r="E401" s="14">
        <v>0</v>
      </c>
      <c r="F401" s="14">
        <v>0</v>
      </c>
      <c r="G401" s="14">
        <v>0</v>
      </c>
      <c r="H401" s="14">
        <v>0</v>
      </c>
      <c r="I401" s="14">
        <v>1</v>
      </c>
      <c r="J401" s="14">
        <v>0</v>
      </c>
      <c r="K401" s="23">
        <f t="shared" si="26"/>
        <v>0.11199999999999999</v>
      </c>
      <c r="L401" s="24">
        <f t="shared" si="24"/>
        <v>0.11199999999999999</v>
      </c>
      <c r="M401" s="30" t="str">
        <f t="shared" si="25"/>
        <v>32/32</v>
      </c>
    </row>
    <row r="402" spans="1:13" ht="12.75">
      <c r="A402" s="27" t="s">
        <v>16</v>
      </c>
      <c r="B402" s="34" t="s">
        <v>257</v>
      </c>
      <c r="C402" s="15">
        <v>38304</v>
      </c>
      <c r="D402" s="36">
        <v>61</v>
      </c>
      <c r="E402" s="14">
        <v>0</v>
      </c>
      <c r="F402" s="14">
        <v>0</v>
      </c>
      <c r="G402" s="14">
        <v>1</v>
      </c>
      <c r="H402" s="14">
        <v>1</v>
      </c>
      <c r="I402" s="14">
        <v>1</v>
      </c>
      <c r="J402" s="14">
        <v>1</v>
      </c>
      <c r="K402" s="23">
        <f t="shared" si="26"/>
        <v>0.201</v>
      </c>
      <c r="L402" s="24">
        <f t="shared" si="24"/>
        <v>0.201</v>
      </c>
      <c r="M402" s="30" t="str">
        <f t="shared" si="25"/>
        <v>32/32</v>
      </c>
    </row>
    <row r="403" spans="1:13" ht="12.75">
      <c r="A403" s="27" t="s">
        <v>11</v>
      </c>
      <c r="B403" s="34" t="s">
        <v>312</v>
      </c>
      <c r="C403" s="15">
        <v>38305</v>
      </c>
      <c r="D403" s="36">
        <v>124</v>
      </c>
      <c r="E403" s="14">
        <v>0</v>
      </c>
      <c r="F403" s="14">
        <v>0</v>
      </c>
      <c r="G403" s="14">
        <v>0</v>
      </c>
      <c r="H403" s="14">
        <v>0</v>
      </c>
      <c r="I403" s="14">
        <v>1</v>
      </c>
      <c r="J403" s="14">
        <v>0</v>
      </c>
      <c r="K403" s="23">
        <f t="shared" si="26"/>
        <v>0.154</v>
      </c>
      <c r="L403" s="24">
        <f t="shared" si="24"/>
        <v>0.154</v>
      </c>
      <c r="M403" s="30" t="str">
        <f t="shared" si="25"/>
        <v>32/32</v>
      </c>
    </row>
    <row r="404" spans="1:13" ht="12.75">
      <c r="A404" s="27" t="s">
        <v>16</v>
      </c>
      <c r="B404" s="34" t="s">
        <v>256</v>
      </c>
      <c r="C404" s="15">
        <v>38360</v>
      </c>
      <c r="D404" s="36">
        <v>69</v>
      </c>
      <c r="E404" s="14">
        <v>2</v>
      </c>
      <c r="F404" s="14">
        <v>1</v>
      </c>
      <c r="G404" s="14">
        <v>2</v>
      </c>
      <c r="H404" s="14">
        <v>5</v>
      </c>
      <c r="I404" s="14">
        <v>2</v>
      </c>
      <c r="J404" s="14">
        <v>0</v>
      </c>
      <c r="K404" s="23">
        <f t="shared" si="26"/>
        <v>0.629</v>
      </c>
      <c r="L404" s="24">
        <f t="shared" si="24"/>
        <v>0.629</v>
      </c>
      <c r="M404" s="30" t="str">
        <f t="shared" si="25"/>
        <v>32/32</v>
      </c>
    </row>
    <row r="405" spans="1:13" ht="12.75">
      <c r="A405" s="27" t="s">
        <v>16</v>
      </c>
      <c r="B405" s="34" t="s">
        <v>259</v>
      </c>
      <c r="C405" s="15">
        <v>38368</v>
      </c>
      <c r="D405" s="36">
        <v>135</v>
      </c>
      <c r="E405" s="14">
        <v>5</v>
      </c>
      <c r="F405" s="14">
        <v>7</v>
      </c>
      <c r="G405" s="14">
        <v>9</v>
      </c>
      <c r="H405" s="14">
        <v>18</v>
      </c>
      <c r="I405" s="14">
        <v>0</v>
      </c>
      <c r="J405" s="14">
        <v>18</v>
      </c>
      <c r="K405" s="23">
        <f t="shared" si="26"/>
        <v>2.435</v>
      </c>
      <c r="L405" s="24">
        <f>MIN(K405,2)</f>
        <v>2</v>
      </c>
      <c r="M405" s="30" t="str">
        <f t="shared" si="25"/>
        <v>64/64</v>
      </c>
    </row>
    <row r="406" spans="1:13" ht="12.75">
      <c r="A406" s="27" t="s">
        <v>12</v>
      </c>
      <c r="B406" s="34" t="s">
        <v>88</v>
      </c>
      <c r="C406" s="15">
        <v>38374</v>
      </c>
      <c r="D406" s="36">
        <v>128</v>
      </c>
      <c r="E406" s="14">
        <v>8</v>
      </c>
      <c r="F406" s="14">
        <v>5</v>
      </c>
      <c r="G406" s="14">
        <v>11</v>
      </c>
      <c r="H406" s="14">
        <v>20</v>
      </c>
      <c r="I406" s="14">
        <v>2</v>
      </c>
      <c r="J406" s="14">
        <v>13</v>
      </c>
      <c r="K406" s="23">
        <f t="shared" si="26"/>
        <v>2.658</v>
      </c>
      <c r="L406" s="24">
        <f t="shared" si="24"/>
        <v>2</v>
      </c>
      <c r="M406" s="30" t="str">
        <f t="shared" si="25"/>
        <v>64/64</v>
      </c>
    </row>
    <row r="407" spans="1:13" ht="12.75">
      <c r="A407" s="27" t="s">
        <v>15</v>
      </c>
      <c r="B407" s="34" t="s">
        <v>71</v>
      </c>
      <c r="C407" s="15">
        <v>38374</v>
      </c>
      <c r="D407" s="36">
        <v>108</v>
      </c>
      <c r="E407" s="14">
        <v>7</v>
      </c>
      <c r="F407" s="14">
        <v>3</v>
      </c>
      <c r="G407" s="14">
        <v>7</v>
      </c>
      <c r="H407" s="14">
        <v>17</v>
      </c>
      <c r="I407" s="14">
        <v>4</v>
      </c>
      <c r="J407" s="14">
        <v>14</v>
      </c>
      <c r="K407" s="23">
        <f t="shared" si="26"/>
        <v>2.208</v>
      </c>
      <c r="L407" s="24">
        <f t="shared" si="24"/>
        <v>2</v>
      </c>
      <c r="M407" s="30" t="str">
        <f t="shared" si="25"/>
        <v>64/64</v>
      </c>
    </row>
    <row r="408" spans="1:13" ht="12.75">
      <c r="A408" s="27" t="s">
        <v>15</v>
      </c>
      <c r="B408" s="34" t="s">
        <v>104</v>
      </c>
      <c r="C408" s="15">
        <v>38382</v>
      </c>
      <c r="D408" s="36">
        <v>112</v>
      </c>
      <c r="E408" s="14">
        <v>2</v>
      </c>
      <c r="F408" s="14">
        <v>2</v>
      </c>
      <c r="G408" s="14">
        <v>5</v>
      </c>
      <c r="H408" s="14">
        <v>12</v>
      </c>
      <c r="I408" s="14">
        <v>2</v>
      </c>
      <c r="J408" s="14">
        <v>12</v>
      </c>
      <c r="K408" s="23">
        <f t="shared" si="26"/>
        <v>1.402</v>
      </c>
      <c r="L408" s="24">
        <f t="shared" si="24"/>
        <v>1.402</v>
      </c>
      <c r="M408" s="30" t="str">
        <f t="shared" si="25"/>
        <v>32/32</v>
      </c>
    </row>
    <row r="409" spans="1:13" ht="12.75">
      <c r="A409" s="27" t="s">
        <v>12</v>
      </c>
      <c r="B409" s="34" t="s">
        <v>45</v>
      </c>
      <c r="C409" s="15">
        <v>38388</v>
      </c>
      <c r="D409" s="36">
        <v>100</v>
      </c>
      <c r="E409" s="14">
        <v>6</v>
      </c>
      <c r="F409" s="14">
        <v>5</v>
      </c>
      <c r="G409" s="14">
        <v>12</v>
      </c>
      <c r="H409" s="14">
        <v>18</v>
      </c>
      <c r="I409" s="14">
        <v>3</v>
      </c>
      <c r="J409" s="14">
        <v>7</v>
      </c>
      <c r="K409" s="23">
        <f t="shared" si="26"/>
        <v>2.37</v>
      </c>
      <c r="L409" s="24">
        <f t="shared" si="24"/>
        <v>2</v>
      </c>
      <c r="M409" s="30" t="str">
        <f t="shared" si="25"/>
        <v>64/64</v>
      </c>
    </row>
    <row r="410" spans="1:13" ht="12.75">
      <c r="A410" s="27" t="s">
        <v>11</v>
      </c>
      <c r="B410" s="34" t="s">
        <v>71</v>
      </c>
      <c r="C410" s="15">
        <v>38388</v>
      </c>
      <c r="D410" s="36">
        <v>118</v>
      </c>
      <c r="E410" s="14">
        <v>7</v>
      </c>
      <c r="F410" s="14">
        <v>5</v>
      </c>
      <c r="G410" s="14">
        <v>12</v>
      </c>
      <c r="H410" s="14">
        <v>24</v>
      </c>
      <c r="I410" s="14">
        <v>9</v>
      </c>
      <c r="J410" s="14">
        <v>11</v>
      </c>
      <c r="K410" s="23">
        <f t="shared" si="26"/>
        <v>2.958</v>
      </c>
      <c r="L410" s="24">
        <f t="shared" si="24"/>
        <v>2</v>
      </c>
      <c r="M410" s="30" t="str">
        <f t="shared" si="25"/>
        <v>64/64</v>
      </c>
    </row>
    <row r="411" spans="1:13" ht="12.75">
      <c r="A411" s="27" t="s">
        <v>74</v>
      </c>
      <c r="B411" s="34" t="s">
        <v>351</v>
      </c>
      <c r="C411" s="15">
        <v>38396</v>
      </c>
      <c r="D411" s="36">
        <v>29</v>
      </c>
      <c r="E411" s="14">
        <v>4</v>
      </c>
      <c r="F411" s="14">
        <v>1</v>
      </c>
      <c r="G411" s="14">
        <v>1</v>
      </c>
      <c r="H411" s="14">
        <v>2</v>
      </c>
      <c r="I411" s="14">
        <v>3</v>
      </c>
      <c r="J411" s="14">
        <v>2</v>
      </c>
      <c r="K411" s="23">
        <f aca="true" t="shared" si="27" ref="K411:K430">(D411/10+7*E411+6*F411+5*G411+4*H411+2*J411+3*I411)/100</f>
        <v>0.629</v>
      </c>
      <c r="L411" s="24">
        <f t="shared" si="24"/>
        <v>0.629</v>
      </c>
      <c r="M411" s="30" t="str">
        <f aca="true" t="shared" si="28" ref="M411:M430">IF(AND(D411&gt;=82,K411&gt;=2),"64/64",IF(ROUNDUP(D411*0.4,0)&lt;=4,4,IF(ROUNDUP(D411*0.4,0)&lt;=8,8,IF(ROUNDUP(D411*0.4,0)&lt;=12,12,IF(ROUNDUP(D411*0.4,0)&lt;=16,16,IF(ROUNDUP(D411*0.4,0)&lt;=24,24,32)))))&amp;"/"&amp;MIN(32,MAX(2,2^ROUNDUP(LOG(ROUNDUP(D411*0.4,0),2),0))))</f>
        <v>12/16</v>
      </c>
    </row>
    <row r="412" spans="1:13" ht="12.75">
      <c r="A412" s="27" t="s">
        <v>11</v>
      </c>
      <c r="B412" s="34" t="s">
        <v>273</v>
      </c>
      <c r="C412" s="15">
        <v>38409</v>
      </c>
      <c r="D412" s="36">
        <v>67</v>
      </c>
      <c r="E412" s="14">
        <v>0</v>
      </c>
      <c r="F412" s="14">
        <v>0</v>
      </c>
      <c r="G412" s="14">
        <v>0</v>
      </c>
      <c r="H412" s="14">
        <v>2</v>
      </c>
      <c r="I412" s="14">
        <v>0</v>
      </c>
      <c r="J412" s="14">
        <v>0</v>
      </c>
      <c r="K412" s="23">
        <f t="shared" si="27"/>
        <v>0.147</v>
      </c>
      <c r="L412" s="24">
        <f t="shared" si="24"/>
        <v>0.147</v>
      </c>
      <c r="M412" s="30" t="str">
        <f t="shared" si="28"/>
        <v>32/32</v>
      </c>
    </row>
    <row r="413" spans="1:13" ht="12.75">
      <c r="A413" s="27" t="s">
        <v>74</v>
      </c>
      <c r="B413" s="34" t="s">
        <v>71</v>
      </c>
      <c r="C413" s="15">
        <v>38410</v>
      </c>
      <c r="D413" s="36">
        <v>84</v>
      </c>
      <c r="E413" s="14">
        <v>4</v>
      </c>
      <c r="F413" s="14">
        <v>4</v>
      </c>
      <c r="G413" s="14">
        <v>6</v>
      </c>
      <c r="H413" s="14">
        <v>18</v>
      </c>
      <c r="I413" s="14">
        <v>3</v>
      </c>
      <c r="J413" s="14">
        <v>6</v>
      </c>
      <c r="K413" s="23">
        <f t="shared" si="27"/>
        <v>1.834</v>
      </c>
      <c r="L413" s="24">
        <f t="shared" si="24"/>
        <v>1.834</v>
      </c>
      <c r="M413" s="30" t="str">
        <f t="shared" si="28"/>
        <v>32/32</v>
      </c>
    </row>
    <row r="414" spans="1:13" ht="12.75">
      <c r="A414" s="27" t="s">
        <v>12</v>
      </c>
      <c r="B414" s="34" t="s">
        <v>166</v>
      </c>
      <c r="C414" s="15">
        <v>38416</v>
      </c>
      <c r="D414" s="36">
        <v>108</v>
      </c>
      <c r="E414" s="14">
        <v>7</v>
      </c>
      <c r="F414" s="14">
        <v>6</v>
      </c>
      <c r="G414" s="14">
        <v>10</v>
      </c>
      <c r="H414" s="14">
        <v>21</v>
      </c>
      <c r="I414" s="14">
        <v>1</v>
      </c>
      <c r="J414" s="14">
        <v>7</v>
      </c>
      <c r="K414" s="23">
        <f t="shared" si="27"/>
        <v>2.468</v>
      </c>
      <c r="L414" s="24">
        <f t="shared" si="24"/>
        <v>2</v>
      </c>
      <c r="M414" s="30" t="str">
        <f t="shared" si="28"/>
        <v>64/64</v>
      </c>
    </row>
    <row r="415" spans="1:13" ht="12.75">
      <c r="A415" s="27" t="s">
        <v>15</v>
      </c>
      <c r="B415" s="34" t="s">
        <v>170</v>
      </c>
      <c r="C415" s="15">
        <v>38417</v>
      </c>
      <c r="D415" s="36">
        <v>109</v>
      </c>
      <c r="E415" s="14">
        <v>6</v>
      </c>
      <c r="F415" s="14">
        <v>4</v>
      </c>
      <c r="G415" s="14">
        <v>11</v>
      </c>
      <c r="H415" s="14">
        <v>18</v>
      </c>
      <c r="I415" s="14">
        <v>2</v>
      </c>
      <c r="J415" s="14">
        <v>18</v>
      </c>
      <c r="K415" s="23">
        <f t="shared" si="27"/>
        <v>2.459</v>
      </c>
      <c r="L415" s="24">
        <f t="shared" si="24"/>
        <v>2</v>
      </c>
      <c r="M415" s="30" t="str">
        <f t="shared" si="28"/>
        <v>64/64</v>
      </c>
    </row>
    <row r="416" spans="1:13" ht="12.75">
      <c r="A416" s="27" t="s">
        <v>74</v>
      </c>
      <c r="B416" s="34" t="s">
        <v>64</v>
      </c>
      <c r="C416" s="15">
        <v>38417</v>
      </c>
      <c r="D416" s="36">
        <v>51</v>
      </c>
      <c r="E416" s="14">
        <v>4</v>
      </c>
      <c r="F416" s="14">
        <v>0</v>
      </c>
      <c r="G416" s="14">
        <v>2</v>
      </c>
      <c r="H416" s="14">
        <v>2</v>
      </c>
      <c r="I416" s="14">
        <v>2</v>
      </c>
      <c r="J416" s="14">
        <v>1</v>
      </c>
      <c r="K416" s="23">
        <f t="shared" si="27"/>
        <v>0.591</v>
      </c>
      <c r="L416" s="24">
        <f t="shared" si="24"/>
        <v>0.591</v>
      </c>
      <c r="M416" s="30" t="str">
        <f t="shared" si="28"/>
        <v>24/32</v>
      </c>
    </row>
    <row r="417" spans="1:13" ht="12.75">
      <c r="A417" s="27" t="s">
        <v>16</v>
      </c>
      <c r="B417" s="34" t="s">
        <v>150</v>
      </c>
      <c r="C417" s="15">
        <v>38423</v>
      </c>
      <c r="D417" s="36">
        <v>159</v>
      </c>
      <c r="E417" s="14">
        <v>5</v>
      </c>
      <c r="F417" s="14">
        <v>2</v>
      </c>
      <c r="G417" s="14">
        <v>10</v>
      </c>
      <c r="H417" s="14">
        <v>14</v>
      </c>
      <c r="I417" s="14">
        <v>2</v>
      </c>
      <c r="J417" s="14">
        <v>14</v>
      </c>
      <c r="K417" s="23">
        <f t="shared" si="27"/>
        <v>2.029</v>
      </c>
      <c r="L417" s="24">
        <f t="shared" si="24"/>
        <v>2</v>
      </c>
      <c r="M417" s="30" t="str">
        <f t="shared" si="28"/>
        <v>64/64</v>
      </c>
    </row>
    <row r="418" spans="1:13" ht="12.75">
      <c r="A418" s="27" t="s">
        <v>74</v>
      </c>
      <c r="B418" s="34" t="s">
        <v>119</v>
      </c>
      <c r="C418" s="15">
        <v>38423</v>
      </c>
      <c r="D418" s="36">
        <v>78</v>
      </c>
      <c r="E418" s="14">
        <v>6</v>
      </c>
      <c r="F418" s="14">
        <v>6</v>
      </c>
      <c r="G418" s="14">
        <v>7</v>
      </c>
      <c r="H418" s="14">
        <v>18</v>
      </c>
      <c r="I418" s="14">
        <v>3</v>
      </c>
      <c r="J418" s="14">
        <v>10</v>
      </c>
      <c r="K418" s="23">
        <f t="shared" si="27"/>
        <v>2.218</v>
      </c>
      <c r="L418" s="24">
        <f t="shared" si="24"/>
        <v>2</v>
      </c>
      <c r="M418" s="30" t="str">
        <f t="shared" si="28"/>
        <v>32/32</v>
      </c>
    </row>
    <row r="419" spans="1:13" ht="12.75">
      <c r="A419" s="27" t="s">
        <v>12</v>
      </c>
      <c r="B419" s="34" t="s">
        <v>357</v>
      </c>
      <c r="C419" s="15">
        <v>38424</v>
      </c>
      <c r="D419" s="36">
        <v>71</v>
      </c>
      <c r="E419" s="14">
        <v>0</v>
      </c>
      <c r="F419" s="14">
        <v>1</v>
      </c>
      <c r="G419" s="14">
        <v>0</v>
      </c>
      <c r="H419" s="14">
        <v>4</v>
      </c>
      <c r="I419" s="14">
        <v>1</v>
      </c>
      <c r="J419" s="14">
        <v>2</v>
      </c>
      <c r="K419" s="23">
        <f t="shared" si="27"/>
        <v>0.361</v>
      </c>
      <c r="L419" s="24">
        <f t="shared" si="24"/>
        <v>0.361</v>
      </c>
      <c r="M419" s="30" t="str">
        <f t="shared" si="28"/>
        <v>32/32</v>
      </c>
    </row>
    <row r="420" spans="1:13" ht="12.75">
      <c r="A420" s="27" t="s">
        <v>11</v>
      </c>
      <c r="B420" s="34" t="s">
        <v>168</v>
      </c>
      <c r="C420" s="15">
        <v>38424</v>
      </c>
      <c r="D420" s="36">
        <v>101</v>
      </c>
      <c r="E420" s="14">
        <v>6</v>
      </c>
      <c r="F420" s="14">
        <v>3</v>
      </c>
      <c r="G420" s="14">
        <v>8</v>
      </c>
      <c r="H420" s="14">
        <v>18</v>
      </c>
      <c r="I420" s="14">
        <v>3</v>
      </c>
      <c r="J420" s="14">
        <v>10</v>
      </c>
      <c r="K420" s="23">
        <f aca="true" t="shared" si="29" ref="K420:K425">(D420/10+7*E420+6*F420+5*G420+4*H420+2*J420+3*I420)/100</f>
        <v>2.1109999999999998</v>
      </c>
      <c r="L420" s="24">
        <f t="shared" si="24"/>
        <v>2</v>
      </c>
      <c r="M420" s="30" t="str">
        <f aca="true" t="shared" si="30" ref="M420:M425">IF(AND(D420&gt;=82,K420&gt;=2),"64/64",IF(ROUNDUP(D420*0.4,0)&lt;=4,4,IF(ROUNDUP(D420*0.4,0)&lt;=8,8,IF(ROUNDUP(D420*0.4,0)&lt;=12,12,IF(ROUNDUP(D420*0.4,0)&lt;=16,16,IF(ROUNDUP(D420*0.4,0)&lt;=24,24,32)))))&amp;"/"&amp;MIN(32,MAX(2,2^ROUNDUP(LOG(ROUNDUP(D420*0.4,0),2),0))))</f>
        <v>64/64</v>
      </c>
    </row>
    <row r="421" spans="1:13" ht="12.75">
      <c r="A421" s="27" t="s">
        <v>16</v>
      </c>
      <c r="B421" s="34" t="s">
        <v>88</v>
      </c>
      <c r="C421" s="15">
        <v>38430</v>
      </c>
      <c r="D421" s="36">
        <v>165</v>
      </c>
      <c r="E421" s="14">
        <v>7</v>
      </c>
      <c r="F421" s="14">
        <v>7</v>
      </c>
      <c r="G421" s="14">
        <v>11</v>
      </c>
      <c r="H421" s="14">
        <v>19</v>
      </c>
      <c r="I421" s="14">
        <v>0</v>
      </c>
      <c r="J421" s="14">
        <v>19</v>
      </c>
      <c r="K421" s="23">
        <f t="shared" si="29"/>
        <v>2.765</v>
      </c>
      <c r="L421" s="24">
        <f t="shared" si="24"/>
        <v>2</v>
      </c>
      <c r="M421" s="30" t="str">
        <f t="shared" si="30"/>
        <v>64/64</v>
      </c>
    </row>
    <row r="422" spans="1:13" ht="12.75">
      <c r="A422" s="27" t="s">
        <v>12</v>
      </c>
      <c r="B422" s="34" t="s">
        <v>358</v>
      </c>
      <c r="C422" s="15">
        <v>38430</v>
      </c>
      <c r="D422" s="36">
        <v>92</v>
      </c>
      <c r="E422" s="14">
        <v>5</v>
      </c>
      <c r="F422" s="14">
        <v>4</v>
      </c>
      <c r="G422" s="14">
        <v>11</v>
      </c>
      <c r="H422" s="14">
        <v>15</v>
      </c>
      <c r="I422" s="14">
        <v>4</v>
      </c>
      <c r="J422" s="14">
        <v>7</v>
      </c>
      <c r="K422" s="23">
        <f t="shared" si="29"/>
        <v>2.092</v>
      </c>
      <c r="L422" s="24">
        <f t="shared" si="24"/>
        <v>2</v>
      </c>
      <c r="M422" s="30" t="str">
        <f t="shared" si="30"/>
        <v>64/64</v>
      </c>
    </row>
    <row r="423" spans="1:13" ht="12.75">
      <c r="A423" s="27" t="s">
        <v>74</v>
      </c>
      <c r="B423" s="34" t="s">
        <v>103</v>
      </c>
      <c r="C423" s="15">
        <v>38430</v>
      </c>
      <c r="D423" s="36">
        <v>49</v>
      </c>
      <c r="E423" s="14">
        <v>5</v>
      </c>
      <c r="F423" s="14">
        <v>4</v>
      </c>
      <c r="G423" s="14">
        <v>5</v>
      </c>
      <c r="H423" s="14">
        <v>12</v>
      </c>
      <c r="I423" s="14">
        <v>1</v>
      </c>
      <c r="J423" s="14">
        <v>5</v>
      </c>
      <c r="K423" s="23">
        <f t="shared" si="29"/>
        <v>1.499</v>
      </c>
      <c r="L423" s="24">
        <f t="shared" si="24"/>
        <v>1.499</v>
      </c>
      <c r="M423" s="30" t="str">
        <f t="shared" si="30"/>
        <v>24/32</v>
      </c>
    </row>
    <row r="424" spans="1:13" ht="12.75">
      <c r="A424" s="27" t="s">
        <v>12</v>
      </c>
      <c r="B424" s="34" t="s">
        <v>125</v>
      </c>
      <c r="C424" s="15">
        <v>38431</v>
      </c>
      <c r="D424" s="36">
        <v>44</v>
      </c>
      <c r="E424" s="14">
        <v>0</v>
      </c>
      <c r="F424" s="14">
        <v>0</v>
      </c>
      <c r="G424" s="14">
        <v>0</v>
      </c>
      <c r="H424" s="14">
        <v>1</v>
      </c>
      <c r="I424" s="14">
        <v>0</v>
      </c>
      <c r="J424" s="14">
        <v>0</v>
      </c>
      <c r="K424" s="23">
        <f t="shared" si="29"/>
        <v>0.084</v>
      </c>
      <c r="L424" s="24">
        <f t="shared" si="24"/>
        <v>0.084</v>
      </c>
      <c r="M424" s="30" t="str">
        <f t="shared" si="30"/>
        <v>24/32</v>
      </c>
    </row>
    <row r="425" spans="1:13" ht="12.75">
      <c r="A425" s="27" t="s">
        <v>14</v>
      </c>
      <c r="B425" s="34" t="s">
        <v>125</v>
      </c>
      <c r="C425" s="15">
        <v>38431</v>
      </c>
      <c r="D425" s="36">
        <v>15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23">
        <f t="shared" si="29"/>
        <v>0.015</v>
      </c>
      <c r="L425" s="24">
        <f t="shared" si="24"/>
        <v>0.015</v>
      </c>
      <c r="M425" s="30" t="str">
        <f t="shared" si="30"/>
        <v>8/8</v>
      </c>
    </row>
    <row r="426" spans="1:13" ht="12.75">
      <c r="A426" s="27" t="s">
        <v>14</v>
      </c>
      <c r="B426" s="34" t="s">
        <v>99</v>
      </c>
      <c r="C426" s="15">
        <v>38437</v>
      </c>
      <c r="D426" s="36">
        <v>63</v>
      </c>
      <c r="E426" s="14">
        <v>5</v>
      </c>
      <c r="F426" s="14">
        <v>5</v>
      </c>
      <c r="G426" s="14">
        <v>9</v>
      </c>
      <c r="H426" s="14">
        <v>15</v>
      </c>
      <c r="I426" s="14">
        <v>0</v>
      </c>
      <c r="J426" s="14">
        <v>7</v>
      </c>
      <c r="K426" s="23">
        <f>(D426/10+7*E426+6*F426+5*G426+4*H426+2*J426+3*I426)/100</f>
        <v>1.903</v>
      </c>
      <c r="L426" s="24">
        <f t="shared" si="24"/>
        <v>1.903</v>
      </c>
      <c r="M426" s="30" t="str">
        <f>IF(AND(D426&gt;=82,K426&gt;=2),"64/64",IF(ROUNDUP(D426*0.4,0)&lt;=4,4,IF(ROUNDUP(D426*0.4,0)&lt;=8,8,IF(ROUNDUP(D426*0.4,0)&lt;=12,12,IF(ROUNDUP(D426*0.4,0)&lt;=16,16,IF(ROUNDUP(D426*0.4,0)&lt;=24,24,32)))))&amp;"/"&amp;MIN(32,MAX(2,2^ROUNDUP(LOG(ROUNDUP(D426*0.4,0),2),0))))</f>
        <v>32/32</v>
      </c>
    </row>
    <row r="427" spans="1:13" ht="12.75">
      <c r="A427" s="27" t="s">
        <v>12</v>
      </c>
      <c r="B427" s="34" t="s">
        <v>81</v>
      </c>
      <c r="C427" s="15">
        <v>38480</v>
      </c>
      <c r="D427" s="36">
        <v>177</v>
      </c>
      <c r="E427" s="14">
        <v>8</v>
      </c>
      <c r="F427" s="14">
        <v>3</v>
      </c>
      <c r="G427" s="14">
        <v>15</v>
      </c>
      <c r="H427" s="14">
        <v>21</v>
      </c>
      <c r="I427" s="14">
        <v>8</v>
      </c>
      <c r="J427" s="14">
        <v>15</v>
      </c>
      <c r="K427" s="23">
        <f>(D427/10+7*E427+6*F427+5*G427+4*H427+2*J427+3*I427)/100</f>
        <v>3.0469999999999997</v>
      </c>
      <c r="L427" s="24">
        <f t="shared" si="24"/>
        <v>2</v>
      </c>
      <c r="M427" s="30" t="str">
        <f>IF(AND(D427&gt;=82,K427&gt;=2),"64/64",IF(ROUNDUP(D427*0.4,0)&lt;=4,4,IF(ROUNDUP(D427*0.4,0)&lt;=8,8,IF(ROUNDUP(D427*0.4,0)&lt;=12,12,IF(ROUNDUP(D427*0.4,0)&lt;=16,16,IF(ROUNDUP(D427*0.4,0)&lt;=24,24,32)))))&amp;"/"&amp;MIN(32,MAX(2,2^ROUNDUP(LOG(ROUNDUP(D427*0.4,0),2),0))))</f>
        <v>64/64</v>
      </c>
    </row>
    <row r="428" spans="1:13" ht="12.75">
      <c r="A428" s="27" t="s">
        <v>11</v>
      </c>
      <c r="B428" s="34" t="s">
        <v>68</v>
      </c>
      <c r="C428" s="15">
        <v>38486</v>
      </c>
      <c r="D428" s="36">
        <v>128</v>
      </c>
      <c r="E428" s="14">
        <v>7</v>
      </c>
      <c r="F428" s="14">
        <v>6</v>
      </c>
      <c r="G428" s="14">
        <v>13</v>
      </c>
      <c r="H428" s="14">
        <v>26</v>
      </c>
      <c r="I428" s="14">
        <v>4</v>
      </c>
      <c r="J428" s="14">
        <v>10</v>
      </c>
      <c r="K428" s="23">
        <f>(D428/10+7*E428+6*F428+5*G428+4*H428+2*J428+3*I428)/100</f>
        <v>2.988</v>
      </c>
      <c r="L428" s="24">
        <f t="shared" si="24"/>
        <v>2</v>
      </c>
      <c r="M428" s="30" t="str">
        <f>IF(AND(D428&gt;=82,K428&gt;=2),"64/64",IF(ROUNDUP(D428*0.4,0)&lt;=4,4,IF(ROUNDUP(D428*0.4,0)&lt;=8,8,IF(ROUNDUP(D428*0.4,0)&lt;=12,12,IF(ROUNDUP(D428*0.4,0)&lt;=16,16,IF(ROUNDUP(D428*0.4,0)&lt;=24,24,32)))))&amp;"/"&amp;MIN(32,MAX(2,2^ROUNDUP(LOG(ROUNDUP(D428*0.4,0),2),0))))</f>
        <v>64/64</v>
      </c>
    </row>
    <row r="429" spans="1:13" ht="12.75">
      <c r="A429" s="27" t="s">
        <v>12</v>
      </c>
      <c r="B429" s="34" t="s">
        <v>96</v>
      </c>
      <c r="C429" s="15">
        <v>38487</v>
      </c>
      <c r="D429" s="36">
        <v>114</v>
      </c>
      <c r="E429" s="14">
        <v>7</v>
      </c>
      <c r="F429" s="14">
        <v>4</v>
      </c>
      <c r="G429" s="14">
        <v>10</v>
      </c>
      <c r="H429" s="14">
        <v>15</v>
      </c>
      <c r="I429" s="14">
        <v>5</v>
      </c>
      <c r="J429" s="14">
        <v>8</v>
      </c>
      <c r="K429" s="23">
        <f>(D429/10+7*E429+6*F429+5*G429+4*H429+2*J429+3*I429)/100</f>
        <v>2.254</v>
      </c>
      <c r="L429" s="24">
        <f t="shared" si="24"/>
        <v>2</v>
      </c>
      <c r="M429" s="30" t="str">
        <f>IF(AND(D429&gt;=82,K429&gt;=2),"64/64",IF(ROUNDUP(D429*0.4,0)&lt;=4,4,IF(ROUNDUP(D429*0.4,0)&lt;=8,8,IF(ROUNDUP(D429*0.4,0)&lt;=12,12,IF(ROUNDUP(D429*0.4,0)&lt;=16,16,IF(ROUNDUP(D429*0.4,0)&lt;=24,24,32)))))&amp;"/"&amp;MIN(32,MAX(2,2^ROUNDUP(LOG(ROUNDUP(D429*0.4,0),2),0))))</f>
        <v>64/64</v>
      </c>
    </row>
    <row r="430" spans="1:13" ht="12.75">
      <c r="A430" s="27" t="s">
        <v>74</v>
      </c>
      <c r="B430" s="34" t="s">
        <v>149</v>
      </c>
      <c r="C430" s="15">
        <v>38487</v>
      </c>
      <c r="D430" s="36">
        <v>84</v>
      </c>
      <c r="E430" s="14">
        <v>7</v>
      </c>
      <c r="F430" s="14">
        <v>8</v>
      </c>
      <c r="G430" s="14">
        <v>11</v>
      </c>
      <c r="H430" s="14">
        <v>16</v>
      </c>
      <c r="I430" s="14">
        <v>3</v>
      </c>
      <c r="J430" s="14">
        <v>11</v>
      </c>
      <c r="K430" s="23">
        <f t="shared" si="27"/>
        <v>2.5540000000000003</v>
      </c>
      <c r="L430" s="24">
        <f t="shared" si="24"/>
        <v>2</v>
      </c>
      <c r="M430" s="30" t="str">
        <f t="shared" si="28"/>
        <v>64/64</v>
      </c>
    </row>
    <row r="431" spans="1:13" ht="12.75">
      <c r="A431" s="27" t="s">
        <v>16</v>
      </c>
      <c r="B431" s="34" t="s">
        <v>110</v>
      </c>
      <c r="C431" s="15">
        <v>38494</v>
      </c>
      <c r="D431" s="36">
        <v>111</v>
      </c>
      <c r="E431" s="14">
        <v>1</v>
      </c>
      <c r="F431" s="14">
        <v>2</v>
      </c>
      <c r="G431" s="14">
        <v>5</v>
      </c>
      <c r="H431" s="14">
        <v>5</v>
      </c>
      <c r="I431" s="14">
        <v>3</v>
      </c>
      <c r="J431" s="14">
        <v>7</v>
      </c>
      <c r="K431" s="23">
        <f aca="true" t="shared" si="31" ref="K431:K449">(D431/10+7*E431+6*F431+5*G431+4*H431+2*J431+3*I431)/100</f>
        <v>0.981</v>
      </c>
      <c r="L431" s="24">
        <f t="shared" si="24"/>
        <v>0.981</v>
      </c>
      <c r="M431" s="30" t="str">
        <f aca="true" t="shared" si="32" ref="M431:M449">IF(AND(D431&gt;=82,K431&gt;=2),"64/64",IF(ROUNDUP(D431*0.4,0)&lt;=4,4,IF(ROUNDUP(D431*0.4,0)&lt;=8,8,IF(ROUNDUP(D431*0.4,0)&lt;=12,12,IF(ROUNDUP(D431*0.4,0)&lt;=16,16,IF(ROUNDUP(D431*0.4,0)&lt;=24,24,32)))))&amp;"/"&amp;MIN(32,MAX(2,2^ROUNDUP(LOG(ROUNDUP(D431*0.4,0),2),0))))</f>
        <v>32/32</v>
      </c>
    </row>
    <row r="432" spans="1:13" ht="12.75">
      <c r="A432" s="27" t="s">
        <v>11</v>
      </c>
      <c r="B432" s="34" t="s">
        <v>367</v>
      </c>
      <c r="C432" s="15">
        <v>38500</v>
      </c>
      <c r="D432" s="36">
        <v>70</v>
      </c>
      <c r="E432" s="14">
        <v>8</v>
      </c>
      <c r="F432" s="14">
        <v>6</v>
      </c>
      <c r="G432" s="14">
        <v>10</v>
      </c>
      <c r="H432" s="14">
        <v>17</v>
      </c>
      <c r="I432" s="14">
        <v>0</v>
      </c>
      <c r="J432" s="14">
        <v>10</v>
      </c>
      <c r="K432" s="23">
        <f t="shared" si="31"/>
        <v>2.37</v>
      </c>
      <c r="L432" s="24">
        <f t="shared" si="24"/>
        <v>2</v>
      </c>
      <c r="M432" s="30" t="str">
        <f t="shared" si="32"/>
        <v>32/32</v>
      </c>
    </row>
    <row r="433" spans="1:13" ht="12.75">
      <c r="A433" s="27" t="s">
        <v>15</v>
      </c>
      <c r="B433" s="34" t="s">
        <v>219</v>
      </c>
      <c r="C433" s="15">
        <v>38500</v>
      </c>
      <c r="D433" s="36">
        <v>23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23">
        <f t="shared" si="31"/>
        <v>0.023</v>
      </c>
      <c r="L433" s="24">
        <f t="shared" si="24"/>
        <v>0.023</v>
      </c>
      <c r="M433" s="30" t="str">
        <f t="shared" si="32"/>
        <v>12/16</v>
      </c>
    </row>
    <row r="434" spans="1:13" ht="12.75">
      <c r="A434" s="27" t="s">
        <v>15</v>
      </c>
      <c r="B434" s="34" t="s">
        <v>369</v>
      </c>
      <c r="C434" s="15">
        <v>38506</v>
      </c>
      <c r="D434" s="36">
        <v>160</v>
      </c>
      <c r="E434" s="14">
        <v>7</v>
      </c>
      <c r="F434" s="14">
        <v>7</v>
      </c>
      <c r="G434" s="14">
        <v>13</v>
      </c>
      <c r="H434" s="14">
        <v>22</v>
      </c>
      <c r="I434" s="14">
        <v>7</v>
      </c>
      <c r="J434" s="14">
        <v>22</v>
      </c>
      <c r="K434" s="23">
        <f t="shared" si="31"/>
        <v>3.25</v>
      </c>
      <c r="L434" s="24">
        <f t="shared" si="24"/>
        <v>2</v>
      </c>
      <c r="M434" s="30" t="str">
        <f t="shared" si="32"/>
        <v>64/64</v>
      </c>
    </row>
    <row r="435" spans="1:13" ht="12.75">
      <c r="A435" s="27" t="s">
        <v>74</v>
      </c>
      <c r="B435" s="34" t="s">
        <v>370</v>
      </c>
      <c r="C435" s="15">
        <v>38508</v>
      </c>
      <c r="D435" s="36">
        <v>60</v>
      </c>
      <c r="E435" s="14">
        <v>2</v>
      </c>
      <c r="F435" s="14">
        <v>2</v>
      </c>
      <c r="G435" s="14">
        <v>7</v>
      </c>
      <c r="H435" s="14">
        <v>7</v>
      </c>
      <c r="I435" s="14">
        <v>4</v>
      </c>
      <c r="J435" s="14">
        <v>8</v>
      </c>
      <c r="K435" s="23">
        <f t="shared" si="31"/>
        <v>1.23</v>
      </c>
      <c r="L435" s="24">
        <f t="shared" si="24"/>
        <v>1.23</v>
      </c>
      <c r="M435" s="30" t="str">
        <f t="shared" si="32"/>
        <v>24/32</v>
      </c>
    </row>
    <row r="436" spans="1:13" ht="12.75">
      <c r="A436" s="27" t="s">
        <v>11</v>
      </c>
      <c r="B436" s="34" t="s">
        <v>371</v>
      </c>
      <c r="C436" s="15">
        <v>38514</v>
      </c>
      <c r="D436" s="36">
        <v>62</v>
      </c>
      <c r="E436" s="14">
        <v>3</v>
      </c>
      <c r="F436" s="14">
        <v>3</v>
      </c>
      <c r="G436" s="14">
        <v>5</v>
      </c>
      <c r="H436" s="14">
        <v>10</v>
      </c>
      <c r="I436" s="14">
        <v>2</v>
      </c>
      <c r="J436" s="14">
        <v>7</v>
      </c>
      <c r="K436" s="23">
        <f t="shared" si="31"/>
        <v>1.3019999999999998</v>
      </c>
      <c r="L436" s="24">
        <f t="shared" si="24"/>
        <v>1.3019999999999998</v>
      </c>
      <c r="M436" s="30" t="str">
        <f t="shared" si="32"/>
        <v>32/32</v>
      </c>
    </row>
    <row r="437" spans="1:13" ht="12.75">
      <c r="A437" s="27" t="s">
        <v>15</v>
      </c>
      <c r="B437" s="34" t="s">
        <v>98</v>
      </c>
      <c r="C437" s="15">
        <v>38521</v>
      </c>
      <c r="D437" s="36">
        <v>92</v>
      </c>
      <c r="E437" s="14">
        <v>7</v>
      </c>
      <c r="F437" s="14">
        <v>6</v>
      </c>
      <c r="G437" s="14">
        <v>7</v>
      </c>
      <c r="H437" s="14">
        <v>11</v>
      </c>
      <c r="I437" s="14">
        <v>0</v>
      </c>
      <c r="J437" s="14">
        <v>14</v>
      </c>
      <c r="K437" s="23">
        <f t="shared" si="31"/>
        <v>2.012</v>
      </c>
      <c r="L437" s="24">
        <f t="shared" si="24"/>
        <v>2</v>
      </c>
      <c r="M437" s="30" t="str">
        <f t="shared" si="32"/>
        <v>64/64</v>
      </c>
    </row>
    <row r="438" spans="1:13" ht="12.75">
      <c r="A438" s="27" t="s">
        <v>14</v>
      </c>
      <c r="B438" s="34" t="s">
        <v>372</v>
      </c>
      <c r="C438" s="15">
        <v>38521</v>
      </c>
      <c r="D438" s="36">
        <v>83</v>
      </c>
      <c r="E438" s="14">
        <v>7</v>
      </c>
      <c r="F438" s="14">
        <v>8</v>
      </c>
      <c r="G438" s="14">
        <v>8</v>
      </c>
      <c r="H438" s="14">
        <v>13</v>
      </c>
      <c r="I438" s="14">
        <v>5</v>
      </c>
      <c r="J438" s="14">
        <v>10</v>
      </c>
      <c r="K438" s="23">
        <f t="shared" si="31"/>
        <v>2.323</v>
      </c>
      <c r="L438" s="24">
        <f t="shared" si="24"/>
        <v>2</v>
      </c>
      <c r="M438" s="30" t="str">
        <f t="shared" si="32"/>
        <v>64/64</v>
      </c>
    </row>
    <row r="439" spans="1:13" ht="12.75">
      <c r="A439" s="27" t="s">
        <v>74</v>
      </c>
      <c r="B439" s="34" t="s">
        <v>372</v>
      </c>
      <c r="C439" s="15">
        <v>38521</v>
      </c>
      <c r="D439" s="36">
        <v>94</v>
      </c>
      <c r="E439" s="14">
        <v>8</v>
      </c>
      <c r="F439" s="14">
        <v>7</v>
      </c>
      <c r="G439" s="14">
        <v>12</v>
      </c>
      <c r="H439" s="14">
        <v>21</v>
      </c>
      <c r="I439" s="14">
        <v>1</v>
      </c>
      <c r="J439" s="14">
        <v>11</v>
      </c>
      <c r="K439" s="23">
        <f t="shared" si="31"/>
        <v>2.764</v>
      </c>
      <c r="L439" s="24">
        <f t="shared" si="24"/>
        <v>2</v>
      </c>
      <c r="M439" s="30" t="str">
        <f t="shared" si="32"/>
        <v>64/64</v>
      </c>
    </row>
    <row r="440" spans="1:13" ht="12.75">
      <c r="A440" s="27" t="s">
        <v>16</v>
      </c>
      <c r="B440" s="34" t="s">
        <v>92</v>
      </c>
      <c r="C440" s="15">
        <v>38522</v>
      </c>
      <c r="D440" s="36">
        <v>52</v>
      </c>
      <c r="E440" s="14">
        <v>2</v>
      </c>
      <c r="F440" s="14">
        <v>2</v>
      </c>
      <c r="G440" s="14">
        <v>4</v>
      </c>
      <c r="H440" s="14">
        <v>5</v>
      </c>
      <c r="I440" s="14">
        <v>0</v>
      </c>
      <c r="J440" s="14">
        <v>1</v>
      </c>
      <c r="K440" s="23">
        <f t="shared" si="31"/>
        <v>0.732</v>
      </c>
      <c r="L440" s="24">
        <f t="shared" si="24"/>
        <v>0.732</v>
      </c>
      <c r="M440" s="30" t="str">
        <f t="shared" si="32"/>
        <v>24/32</v>
      </c>
    </row>
    <row r="441" spans="1:13" ht="12.75">
      <c r="A441" s="27" t="s">
        <v>15</v>
      </c>
      <c r="B441" s="34" t="s">
        <v>378</v>
      </c>
      <c r="C441" s="15">
        <v>38522</v>
      </c>
      <c r="D441" s="36">
        <v>30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1</v>
      </c>
      <c r="K441" s="23">
        <f t="shared" si="31"/>
        <v>0.05</v>
      </c>
      <c r="L441" s="24">
        <f t="shared" si="24"/>
        <v>0.05</v>
      </c>
      <c r="M441" s="30" t="str">
        <f t="shared" si="32"/>
        <v>12/16</v>
      </c>
    </row>
    <row r="442" spans="1:13" ht="12.75">
      <c r="A442" s="27" t="s">
        <v>16</v>
      </c>
      <c r="B442" s="34" t="s">
        <v>124</v>
      </c>
      <c r="C442" s="15">
        <v>38528</v>
      </c>
      <c r="D442" s="36">
        <v>85</v>
      </c>
      <c r="E442" s="14">
        <v>5</v>
      </c>
      <c r="F442" s="14">
        <v>4</v>
      </c>
      <c r="G442" s="14">
        <v>6</v>
      </c>
      <c r="H442" s="14">
        <v>12</v>
      </c>
      <c r="I442" s="14">
        <v>1</v>
      </c>
      <c r="J442" s="14">
        <v>7</v>
      </c>
      <c r="K442" s="23">
        <f t="shared" si="31"/>
        <v>1.625</v>
      </c>
      <c r="L442" s="24">
        <f t="shared" si="24"/>
        <v>1.625</v>
      </c>
      <c r="M442" s="30" t="str">
        <f t="shared" si="32"/>
        <v>32/32</v>
      </c>
    </row>
    <row r="443" spans="1:13" ht="12.75">
      <c r="A443" s="27" t="s">
        <v>12</v>
      </c>
      <c r="B443" s="34" t="s">
        <v>98</v>
      </c>
      <c r="C443" s="15">
        <v>38528</v>
      </c>
      <c r="D443" s="36">
        <v>101</v>
      </c>
      <c r="E443" s="14">
        <v>8</v>
      </c>
      <c r="F443" s="14">
        <v>7</v>
      </c>
      <c r="G443" s="14">
        <v>10</v>
      </c>
      <c r="H443" s="14">
        <v>15</v>
      </c>
      <c r="I443" s="14">
        <v>3</v>
      </c>
      <c r="J443" s="14">
        <v>8</v>
      </c>
      <c r="K443" s="23">
        <f t="shared" si="31"/>
        <v>2.431</v>
      </c>
      <c r="L443" s="24">
        <f t="shared" si="24"/>
        <v>2</v>
      </c>
      <c r="M443" s="30" t="str">
        <f t="shared" si="32"/>
        <v>64/64</v>
      </c>
    </row>
    <row r="444" spans="1:13" ht="12.75">
      <c r="A444" s="27" t="s">
        <v>11</v>
      </c>
      <c r="B444" s="34" t="s">
        <v>49</v>
      </c>
      <c r="C444" s="15">
        <v>38529</v>
      </c>
      <c r="D444" s="36">
        <v>49</v>
      </c>
      <c r="E444" s="14">
        <v>0</v>
      </c>
      <c r="F444" s="14">
        <v>1</v>
      </c>
      <c r="G444" s="14">
        <v>1</v>
      </c>
      <c r="H444" s="14">
        <v>4</v>
      </c>
      <c r="I444" s="14">
        <v>3</v>
      </c>
      <c r="J444" s="14">
        <v>2</v>
      </c>
      <c r="K444" s="23">
        <f t="shared" si="31"/>
        <v>0.449</v>
      </c>
      <c r="L444" s="24">
        <f t="shared" si="24"/>
        <v>0.449</v>
      </c>
      <c r="M444" s="30" t="str">
        <f t="shared" si="32"/>
        <v>24/32</v>
      </c>
    </row>
    <row r="445" spans="1:13" ht="12.75">
      <c r="A445" s="27" t="s">
        <v>14</v>
      </c>
      <c r="B445" s="34" t="s">
        <v>98</v>
      </c>
      <c r="C445" s="15">
        <v>38529</v>
      </c>
      <c r="D445" s="36">
        <v>47</v>
      </c>
      <c r="E445" s="14">
        <v>0</v>
      </c>
      <c r="F445" s="14">
        <v>4</v>
      </c>
      <c r="G445" s="14">
        <v>4</v>
      </c>
      <c r="H445" s="14">
        <v>1</v>
      </c>
      <c r="I445" s="14">
        <v>1</v>
      </c>
      <c r="J445" s="14">
        <v>7</v>
      </c>
      <c r="K445" s="23">
        <f>(D445/10+7*E445+6*F445+5*G445+4*H445+2*J445+3*I445)/100</f>
        <v>0.6970000000000001</v>
      </c>
      <c r="L445" s="24">
        <f t="shared" si="24"/>
        <v>0.6970000000000001</v>
      </c>
      <c r="M445" s="30" t="str">
        <f>IF(AND(D445&gt;=82,K445&gt;=2),"64/64",IF(ROUNDUP(D445*0.4,0)&lt;=4,4,IF(ROUNDUP(D445*0.4,0)&lt;=8,8,IF(ROUNDUP(D445*0.4,0)&lt;=12,12,IF(ROUNDUP(D445*0.4,0)&lt;=16,16,IF(ROUNDUP(D445*0.4,0)&lt;=24,24,32)))))&amp;"/"&amp;MIN(32,MAX(2,2^ROUNDUP(LOG(ROUNDUP(D445*0.4,0),2),0))))</f>
        <v>24/32</v>
      </c>
    </row>
    <row r="446" spans="1:13" ht="12.75">
      <c r="A446" s="27" t="s">
        <v>16</v>
      </c>
      <c r="B446" s="34" t="s">
        <v>274</v>
      </c>
      <c r="C446" s="15">
        <v>38542</v>
      </c>
      <c r="D446" s="36">
        <v>76</v>
      </c>
      <c r="E446" s="14">
        <v>0</v>
      </c>
      <c r="F446" s="14">
        <v>3</v>
      </c>
      <c r="G446" s="14">
        <v>1</v>
      </c>
      <c r="H446" s="14">
        <v>5</v>
      </c>
      <c r="I446" s="14">
        <v>0</v>
      </c>
      <c r="J446" s="14">
        <v>3</v>
      </c>
      <c r="K446" s="23">
        <f>(D446/10+7*E446+6*F446+5*G446+4*H446+2*J446+3*I446)/100</f>
        <v>0.5660000000000001</v>
      </c>
      <c r="L446" s="24">
        <f t="shared" si="24"/>
        <v>0.5660000000000001</v>
      </c>
      <c r="M446" s="30" t="str">
        <f>IF(AND(D446&gt;=82,K446&gt;=2),"64/64",IF(ROUNDUP(D446*0.4,0)&lt;=4,4,IF(ROUNDUP(D446*0.4,0)&lt;=8,8,IF(ROUNDUP(D446*0.4,0)&lt;=12,12,IF(ROUNDUP(D446*0.4,0)&lt;=16,16,IF(ROUNDUP(D446*0.4,0)&lt;=24,24,32)))))&amp;"/"&amp;MIN(32,MAX(2,2^ROUNDUP(LOG(ROUNDUP(D446*0.4,0),2),0))))</f>
        <v>32/32</v>
      </c>
    </row>
    <row r="447" spans="1:13" ht="12.75">
      <c r="A447" s="27" t="s">
        <v>15</v>
      </c>
      <c r="B447" s="34" t="s">
        <v>274</v>
      </c>
      <c r="C447" s="15">
        <v>38542</v>
      </c>
      <c r="D447" s="36">
        <v>44</v>
      </c>
      <c r="E447" s="14">
        <v>1</v>
      </c>
      <c r="F447" s="14">
        <v>1</v>
      </c>
      <c r="G447" s="14">
        <v>2</v>
      </c>
      <c r="H447" s="14">
        <v>3</v>
      </c>
      <c r="I447" s="14">
        <v>2</v>
      </c>
      <c r="J447" s="14">
        <v>3</v>
      </c>
      <c r="K447" s="23">
        <f>(D447/10+7*E447+6*F447+5*G447+4*H447+2*J447+3*I447)/100</f>
        <v>0.514</v>
      </c>
      <c r="L447" s="24">
        <f t="shared" si="24"/>
        <v>0.514</v>
      </c>
      <c r="M447" s="30" t="str">
        <f>IF(AND(D447&gt;=82,K447&gt;=2),"64/64",IF(ROUNDUP(D447*0.4,0)&lt;=4,4,IF(ROUNDUP(D447*0.4,0)&lt;=8,8,IF(ROUNDUP(D447*0.4,0)&lt;=12,12,IF(ROUNDUP(D447*0.4,0)&lt;=16,16,IF(ROUNDUP(D447*0.4,0)&lt;=24,24,32)))))&amp;"/"&amp;MIN(32,MAX(2,2^ROUNDUP(LOG(ROUNDUP(D447*0.4,0),2),0))))</f>
        <v>24/32</v>
      </c>
    </row>
    <row r="448" spans="1:13" ht="12.75">
      <c r="A448" s="27" t="s">
        <v>12</v>
      </c>
      <c r="B448" s="34" t="s">
        <v>274</v>
      </c>
      <c r="C448" s="15">
        <v>38543</v>
      </c>
      <c r="D448" s="36">
        <v>46</v>
      </c>
      <c r="E448" s="14">
        <v>2</v>
      </c>
      <c r="F448" s="14">
        <v>1</v>
      </c>
      <c r="G448" s="14">
        <v>3</v>
      </c>
      <c r="H448" s="14">
        <v>5</v>
      </c>
      <c r="I448" s="14">
        <v>3</v>
      </c>
      <c r="J448" s="14">
        <v>1</v>
      </c>
      <c r="K448" s="23">
        <f>(D448/10+7*E448+6*F448+5*G448+4*H448+2*J448+3*I448)/100</f>
        <v>0.706</v>
      </c>
      <c r="L448" s="24">
        <f t="shared" si="24"/>
        <v>0.706</v>
      </c>
      <c r="M448" s="30" t="str">
        <f>IF(AND(D448&gt;=82,K448&gt;=2),"64/64",IF(ROUNDUP(D448*0.4,0)&lt;=4,4,IF(ROUNDUP(D448*0.4,0)&lt;=8,8,IF(ROUNDUP(D448*0.4,0)&lt;=12,12,IF(ROUNDUP(D448*0.4,0)&lt;=16,16,IF(ROUNDUP(D448*0.4,0)&lt;=24,24,32)))))&amp;"/"&amp;MIN(32,MAX(2,2^ROUNDUP(LOG(ROUNDUP(D448*0.4,0),2),0))))</f>
        <v>24/32</v>
      </c>
    </row>
    <row r="449" spans="1:13" ht="12.75">
      <c r="A449" s="27" t="s">
        <v>74</v>
      </c>
      <c r="B449" s="34" t="s">
        <v>274</v>
      </c>
      <c r="C449" s="15">
        <v>38543</v>
      </c>
      <c r="D449" s="36">
        <v>29</v>
      </c>
      <c r="E449" s="14">
        <v>3</v>
      </c>
      <c r="F449" s="14">
        <v>3</v>
      </c>
      <c r="G449" s="14">
        <v>5</v>
      </c>
      <c r="H449" s="14">
        <v>3</v>
      </c>
      <c r="I449" s="14">
        <v>0</v>
      </c>
      <c r="J449" s="14">
        <v>5</v>
      </c>
      <c r="K449" s="23">
        <f t="shared" si="31"/>
        <v>0.889</v>
      </c>
      <c r="L449" s="24">
        <f t="shared" si="24"/>
        <v>0.889</v>
      </c>
      <c r="M449" s="30" t="str">
        <f t="shared" si="32"/>
        <v>12/16</v>
      </c>
    </row>
  </sheetData>
  <mergeCells count="2">
    <mergeCell ref="K1:L1"/>
    <mergeCell ref="D1:J1"/>
  </mergeCells>
  <conditionalFormatting sqref="L3:L449">
    <cfRule type="expression" priority="1" dxfId="0" stopIfTrue="1">
      <formula>K3&gt;2</formula>
    </cfRule>
  </conditionalFormatting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&amp;C&amp;"Arial,Bold Italic"&amp;16&amp;A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pane ySplit="2" topLeftCell="BM3" activePane="bottomLeft" state="frozen"/>
      <selection pane="topLeft" activeCell="A2" sqref="A2"/>
      <selection pane="bottomLeft" activeCell="A53" sqref="A53"/>
    </sheetView>
  </sheetViews>
  <sheetFormatPr defaultColWidth="9.140625" defaultRowHeight="12.75"/>
  <cols>
    <col min="1" max="1" width="6.28125" style="27" bestFit="1" customWidth="1"/>
    <col min="2" max="2" width="23.00390625" style="0" bestFit="1" customWidth="1"/>
    <col min="3" max="3" width="10.140625" style="15" customWidth="1"/>
    <col min="4" max="4" width="7.28125" style="0" bestFit="1" customWidth="1"/>
    <col min="5" max="5" width="4.00390625" style="0" bestFit="1" customWidth="1"/>
    <col min="6" max="7" width="5.00390625" style="0" bestFit="1" customWidth="1"/>
    <col min="8" max="8" width="6.00390625" style="0" customWidth="1"/>
    <col min="9" max="10" width="8.7109375" style="0" customWidth="1"/>
    <col min="11" max="11" width="7.28125" style="0" bestFit="1" customWidth="1"/>
  </cols>
  <sheetData>
    <row r="1" spans="1:11" s="16" customFormat="1" ht="15.75">
      <c r="A1" s="25"/>
      <c r="C1" s="17"/>
      <c r="D1" s="38" t="s">
        <v>26</v>
      </c>
      <c r="E1" s="39"/>
      <c r="F1" s="39"/>
      <c r="G1" s="39"/>
      <c r="H1" s="40"/>
      <c r="I1" s="38" t="s">
        <v>27</v>
      </c>
      <c r="J1" s="39"/>
      <c r="K1" s="28" t="s">
        <v>58</v>
      </c>
    </row>
    <row r="2" spans="1:11" s="16" customFormat="1" ht="16.5" thickBot="1">
      <c r="A2" s="26" t="s">
        <v>62</v>
      </c>
      <c r="B2" s="18" t="s">
        <v>28</v>
      </c>
      <c r="C2" s="19" t="s">
        <v>29</v>
      </c>
      <c r="D2" s="31" t="s">
        <v>30</v>
      </c>
      <c r="E2" s="32" t="s">
        <v>153</v>
      </c>
      <c r="F2" s="32" t="s">
        <v>36</v>
      </c>
      <c r="G2" s="32" t="s">
        <v>154</v>
      </c>
      <c r="H2" s="32" t="s">
        <v>32</v>
      </c>
      <c r="I2" s="21" t="s">
        <v>60</v>
      </c>
      <c r="J2" s="20" t="s">
        <v>61</v>
      </c>
      <c r="K2" s="29" t="s">
        <v>59</v>
      </c>
    </row>
    <row r="3" spans="1:11" ht="12.75" hidden="1">
      <c r="A3" s="27" t="s">
        <v>12</v>
      </c>
      <c r="B3" s="34" t="s">
        <v>56</v>
      </c>
      <c r="C3" s="15">
        <v>37912</v>
      </c>
      <c r="D3" s="36">
        <v>114</v>
      </c>
      <c r="E3" s="14">
        <v>5</v>
      </c>
      <c r="F3" s="14">
        <v>5</v>
      </c>
      <c r="G3" s="14">
        <v>8</v>
      </c>
      <c r="H3" s="14">
        <v>0</v>
      </c>
      <c r="I3" s="23">
        <f aca="true" t="shared" si="0" ref="I3:I17">(D3/3+10*E3+8*F3+6*G3+12*H3)/100</f>
        <v>1.76</v>
      </c>
      <c r="J3" s="24">
        <f aca="true" t="shared" si="1" ref="J3:J54">MIN(I3,2)</f>
        <v>1.76</v>
      </c>
      <c r="K3" s="30" t="str">
        <f aca="true" t="shared" si="2" ref="K3:K17">IF(ROUNDUP(D3*0.4,0)&lt;=4,4,IF(ROUNDUP(D3*0.4,0)&lt;=8,8,IF(ROUNDUP(D3*0.4,0)&lt;=12,12,IF(ROUNDUP(D3*0.4,0)&lt;=16,16,IF(ROUNDUP(D3*0.4,0)&lt;=24,24,32)))))&amp;"/"&amp;MIN(32,MAX(2,2^ROUNDUP(LOG(ROUNDUP(D3*0.4,0),2),0)))</f>
        <v>32/32</v>
      </c>
    </row>
    <row r="4" spans="1:11" ht="12.75" hidden="1">
      <c r="A4" s="27" t="s">
        <v>14</v>
      </c>
      <c r="B4" s="34" t="s">
        <v>56</v>
      </c>
      <c r="C4" s="15">
        <v>37912</v>
      </c>
      <c r="D4" s="36">
        <v>92</v>
      </c>
      <c r="E4" s="14">
        <v>4</v>
      </c>
      <c r="F4" s="14">
        <v>3</v>
      </c>
      <c r="G4" s="14">
        <v>9</v>
      </c>
      <c r="H4" s="14">
        <v>0</v>
      </c>
      <c r="I4" s="23">
        <f t="shared" si="0"/>
        <v>1.4866666666666668</v>
      </c>
      <c r="J4" s="24">
        <f t="shared" si="1"/>
        <v>1.4866666666666668</v>
      </c>
      <c r="K4" s="30" t="str">
        <f t="shared" si="2"/>
        <v>32/32</v>
      </c>
    </row>
    <row r="5" spans="1:11" ht="12.75" hidden="1">
      <c r="A5" s="27" t="s">
        <v>16</v>
      </c>
      <c r="B5" s="34" t="s">
        <v>56</v>
      </c>
      <c r="C5" s="15">
        <v>37913</v>
      </c>
      <c r="D5" s="36">
        <v>140</v>
      </c>
      <c r="E5" s="14">
        <v>3</v>
      </c>
      <c r="F5" s="14">
        <v>5</v>
      </c>
      <c r="G5" s="14">
        <v>7</v>
      </c>
      <c r="H5" s="14">
        <v>0</v>
      </c>
      <c r="I5" s="23">
        <f t="shared" si="0"/>
        <v>1.5866666666666667</v>
      </c>
      <c r="J5" s="24">
        <f t="shared" si="1"/>
        <v>1.5866666666666667</v>
      </c>
      <c r="K5" s="30" t="str">
        <f t="shared" si="2"/>
        <v>32/32</v>
      </c>
    </row>
    <row r="6" spans="1:11" ht="12.75" hidden="1">
      <c r="A6" s="27" t="s">
        <v>15</v>
      </c>
      <c r="B6" s="34" t="s">
        <v>56</v>
      </c>
      <c r="C6" s="15">
        <v>37913</v>
      </c>
      <c r="D6" s="36">
        <v>134</v>
      </c>
      <c r="E6" s="14">
        <v>3</v>
      </c>
      <c r="F6" s="14">
        <v>3</v>
      </c>
      <c r="G6" s="14">
        <v>11</v>
      </c>
      <c r="H6" s="14">
        <v>0</v>
      </c>
      <c r="I6" s="23">
        <f t="shared" si="0"/>
        <v>1.6466666666666665</v>
      </c>
      <c r="J6" s="24">
        <f t="shared" si="1"/>
        <v>1.6466666666666665</v>
      </c>
      <c r="K6" s="30" t="str">
        <f t="shared" si="2"/>
        <v>32/32</v>
      </c>
    </row>
    <row r="7" spans="1:11" ht="12.75" hidden="1">
      <c r="A7" s="27" t="s">
        <v>12</v>
      </c>
      <c r="B7" s="34" t="s">
        <v>130</v>
      </c>
      <c r="C7" s="15">
        <v>37947</v>
      </c>
      <c r="D7" s="36">
        <v>69</v>
      </c>
      <c r="E7" s="14">
        <v>1</v>
      </c>
      <c r="F7" s="14">
        <v>2</v>
      </c>
      <c r="G7" s="14">
        <v>4</v>
      </c>
      <c r="H7" s="14">
        <v>0</v>
      </c>
      <c r="I7" s="23">
        <f t="shared" si="0"/>
        <v>0.73</v>
      </c>
      <c r="J7" s="24">
        <f t="shared" si="1"/>
        <v>0.73</v>
      </c>
      <c r="K7" s="30" t="str">
        <f t="shared" si="2"/>
        <v>32/32</v>
      </c>
    </row>
    <row r="8" spans="1:11" ht="12.75" hidden="1">
      <c r="A8" s="27" t="s">
        <v>74</v>
      </c>
      <c r="B8" s="34" t="s">
        <v>253</v>
      </c>
      <c r="C8" s="15">
        <v>37947</v>
      </c>
      <c r="D8" s="36">
        <v>84</v>
      </c>
      <c r="E8" s="14">
        <v>4</v>
      </c>
      <c r="F8" s="14">
        <v>3</v>
      </c>
      <c r="G8" s="14">
        <v>8</v>
      </c>
      <c r="H8" s="14">
        <v>2</v>
      </c>
      <c r="I8" s="23">
        <f t="shared" si="0"/>
        <v>1.64</v>
      </c>
      <c r="J8" s="24">
        <f t="shared" si="1"/>
        <v>1.64</v>
      </c>
      <c r="K8" s="30" t="str">
        <f t="shared" si="2"/>
        <v>32/32</v>
      </c>
    </row>
    <row r="9" spans="1:11" ht="12.75" hidden="1">
      <c r="A9" s="27" t="s">
        <v>11</v>
      </c>
      <c r="B9" s="34" t="s">
        <v>67</v>
      </c>
      <c r="C9" s="15">
        <v>37948</v>
      </c>
      <c r="D9" s="36">
        <v>84</v>
      </c>
      <c r="E9" s="14">
        <v>5</v>
      </c>
      <c r="F9" s="14">
        <v>5</v>
      </c>
      <c r="G9" s="14">
        <v>10</v>
      </c>
      <c r="H9" s="14">
        <v>0</v>
      </c>
      <c r="I9" s="23">
        <f t="shared" si="0"/>
        <v>1.78</v>
      </c>
      <c r="J9" s="24">
        <f t="shared" si="1"/>
        <v>1.78</v>
      </c>
      <c r="K9" s="30" t="str">
        <f t="shared" si="2"/>
        <v>32/32</v>
      </c>
    </row>
    <row r="10" spans="1:11" ht="12.75" hidden="1">
      <c r="A10" s="27" t="s">
        <v>15</v>
      </c>
      <c r="B10" s="34" t="s">
        <v>138</v>
      </c>
      <c r="C10" s="15">
        <v>37948</v>
      </c>
      <c r="D10" s="36">
        <v>49</v>
      </c>
      <c r="E10" s="14">
        <v>4</v>
      </c>
      <c r="F10" s="14">
        <v>1</v>
      </c>
      <c r="G10" s="14">
        <v>1</v>
      </c>
      <c r="H10" s="14">
        <v>0</v>
      </c>
      <c r="I10" s="23">
        <f t="shared" si="0"/>
        <v>0.7033333333333333</v>
      </c>
      <c r="J10" s="24">
        <f t="shared" si="1"/>
        <v>0.7033333333333333</v>
      </c>
      <c r="K10" s="30" t="str">
        <f t="shared" si="2"/>
        <v>24/32</v>
      </c>
    </row>
    <row r="11" spans="1:11" ht="12.75" hidden="1">
      <c r="A11" s="27" t="s">
        <v>14</v>
      </c>
      <c r="B11" s="34" t="s">
        <v>109</v>
      </c>
      <c r="C11" s="15">
        <v>37954</v>
      </c>
      <c r="D11" s="36">
        <v>70</v>
      </c>
      <c r="E11" s="14">
        <v>5</v>
      </c>
      <c r="F11" s="14">
        <v>3</v>
      </c>
      <c r="G11" s="14">
        <v>8</v>
      </c>
      <c r="H11" s="14">
        <v>0</v>
      </c>
      <c r="I11" s="23">
        <f t="shared" si="0"/>
        <v>1.4533333333333331</v>
      </c>
      <c r="J11" s="24">
        <f t="shared" si="1"/>
        <v>1.4533333333333331</v>
      </c>
      <c r="K11" s="30" t="str">
        <f t="shared" si="2"/>
        <v>32/32</v>
      </c>
    </row>
    <row r="12" spans="1:11" ht="12.75" hidden="1">
      <c r="A12" s="27" t="s">
        <v>16</v>
      </c>
      <c r="B12" s="34" t="s">
        <v>207</v>
      </c>
      <c r="C12" s="15">
        <v>37955</v>
      </c>
      <c r="D12" s="36">
        <v>70</v>
      </c>
      <c r="E12" s="14">
        <v>3</v>
      </c>
      <c r="F12" s="14">
        <v>2</v>
      </c>
      <c r="G12" s="14">
        <v>5</v>
      </c>
      <c r="H12" s="14">
        <v>0</v>
      </c>
      <c r="I12" s="23">
        <f t="shared" si="0"/>
        <v>0.9933333333333333</v>
      </c>
      <c r="J12" s="24">
        <f t="shared" si="1"/>
        <v>0.9933333333333333</v>
      </c>
      <c r="K12" s="30" t="str">
        <f t="shared" si="2"/>
        <v>32/32</v>
      </c>
    </row>
    <row r="13" spans="1:11" ht="12.75" hidden="1">
      <c r="A13" s="27" t="s">
        <v>11</v>
      </c>
      <c r="B13" s="34" t="s">
        <v>136</v>
      </c>
      <c r="C13" s="15">
        <v>37955</v>
      </c>
      <c r="D13" s="36">
        <v>105</v>
      </c>
      <c r="E13" s="14">
        <v>7</v>
      </c>
      <c r="F13" s="14">
        <v>6</v>
      </c>
      <c r="G13" s="14">
        <v>9</v>
      </c>
      <c r="H13" s="14">
        <v>0</v>
      </c>
      <c r="I13" s="23">
        <f>(D13/3+10*E13+8*F13+6*G13+12*H13)/100</f>
        <v>2.07</v>
      </c>
      <c r="J13" s="24">
        <f t="shared" si="1"/>
        <v>2</v>
      </c>
      <c r="K13" s="30" t="str">
        <f>IF(ROUNDUP(D13*0.4,0)&lt;=4,4,IF(ROUNDUP(D13*0.4,0)&lt;=8,8,IF(ROUNDUP(D13*0.4,0)&lt;=12,12,IF(ROUNDUP(D13*0.4,0)&lt;=16,16,IF(ROUNDUP(D13*0.4,0)&lt;=24,24,32)))))&amp;"/"&amp;MIN(32,MAX(2,2^ROUNDUP(LOG(ROUNDUP(D13*0.4,0),2),0)))</f>
        <v>32/32</v>
      </c>
    </row>
    <row r="14" spans="1:11" ht="12.75" hidden="1">
      <c r="A14" s="27" t="s">
        <v>14</v>
      </c>
      <c r="B14" s="34" t="s">
        <v>260</v>
      </c>
      <c r="C14" s="15">
        <v>37975</v>
      </c>
      <c r="D14" s="36">
        <v>77</v>
      </c>
      <c r="E14" s="14">
        <v>5</v>
      </c>
      <c r="F14" s="14">
        <v>4</v>
      </c>
      <c r="G14" s="14">
        <v>6</v>
      </c>
      <c r="H14" s="14">
        <v>0</v>
      </c>
      <c r="I14" s="23">
        <f>(D14/3+10*E14+8*F14+6*G14+12*H14)/100</f>
        <v>1.4366666666666668</v>
      </c>
      <c r="J14" s="24">
        <f t="shared" si="1"/>
        <v>1.4366666666666668</v>
      </c>
      <c r="K14" s="30" t="str">
        <f>IF(ROUNDUP(D14*0.4,0)&lt;=4,4,IF(ROUNDUP(D14*0.4,0)&lt;=8,8,IF(ROUNDUP(D14*0.4,0)&lt;=12,12,IF(ROUNDUP(D14*0.4,0)&lt;=16,16,IF(ROUNDUP(D14*0.4,0)&lt;=24,24,32)))))&amp;"/"&amp;MIN(32,MAX(2,2^ROUNDUP(LOG(ROUNDUP(D14*0.4,0),2),0)))</f>
        <v>32/32</v>
      </c>
    </row>
    <row r="15" spans="1:11" ht="12.75" hidden="1">
      <c r="A15" s="27" t="s">
        <v>15</v>
      </c>
      <c r="B15" s="34" t="s">
        <v>71</v>
      </c>
      <c r="C15" s="15">
        <v>37996</v>
      </c>
      <c r="D15" s="36">
        <v>110</v>
      </c>
      <c r="E15" s="14">
        <v>6</v>
      </c>
      <c r="F15" s="14">
        <v>3</v>
      </c>
      <c r="G15" s="14">
        <v>12</v>
      </c>
      <c r="H15" s="14">
        <v>0</v>
      </c>
      <c r="I15" s="23">
        <f>(D15/3+10*E15+8*F15+6*G15+12*H15)/100</f>
        <v>1.9266666666666665</v>
      </c>
      <c r="J15" s="24">
        <f t="shared" si="1"/>
        <v>1.9266666666666665</v>
      </c>
      <c r="K15" s="30" t="str">
        <f>IF(ROUNDUP(D15*0.4,0)&lt;=4,4,IF(ROUNDUP(D15*0.4,0)&lt;=8,8,IF(ROUNDUP(D15*0.4,0)&lt;=12,12,IF(ROUNDUP(D15*0.4,0)&lt;=16,16,IF(ROUNDUP(D15*0.4,0)&lt;=24,24,32)))))&amp;"/"&amp;MIN(32,MAX(2,2^ROUNDUP(LOG(ROUNDUP(D15*0.4,0),2),0)))</f>
        <v>32/32</v>
      </c>
    </row>
    <row r="16" spans="1:11" ht="12.75" hidden="1">
      <c r="A16" s="27" t="s">
        <v>12</v>
      </c>
      <c r="B16" s="34" t="s">
        <v>71</v>
      </c>
      <c r="C16" s="15">
        <v>37998</v>
      </c>
      <c r="D16" s="36">
        <v>124</v>
      </c>
      <c r="E16" s="14">
        <v>5</v>
      </c>
      <c r="F16" s="14">
        <v>5</v>
      </c>
      <c r="G16" s="14">
        <v>12</v>
      </c>
      <c r="H16" s="14">
        <v>0</v>
      </c>
      <c r="I16" s="23">
        <f>(D16/3+10*E16+8*F16+6*G16+12*H16)/100</f>
        <v>2.033333333333333</v>
      </c>
      <c r="J16" s="24">
        <f t="shared" si="1"/>
        <v>2</v>
      </c>
      <c r="K16" s="30" t="str">
        <f>IF(ROUNDUP(D16*0.4,0)&lt;=4,4,IF(ROUNDUP(D16*0.4,0)&lt;=8,8,IF(ROUNDUP(D16*0.4,0)&lt;=12,12,IF(ROUNDUP(D16*0.4,0)&lt;=16,16,IF(ROUNDUP(D16*0.4,0)&lt;=24,24,32)))))&amp;"/"&amp;MIN(32,MAX(2,2^ROUNDUP(LOG(ROUNDUP(D16*0.4,0),2),0)))</f>
        <v>32/32</v>
      </c>
    </row>
    <row r="17" spans="1:11" ht="12.75" hidden="1">
      <c r="A17" s="27" t="s">
        <v>14</v>
      </c>
      <c r="B17" s="34" t="s">
        <v>71</v>
      </c>
      <c r="C17" s="15">
        <v>37998</v>
      </c>
      <c r="D17" s="36">
        <v>118</v>
      </c>
      <c r="E17" s="14">
        <v>6</v>
      </c>
      <c r="F17" s="14">
        <v>5</v>
      </c>
      <c r="G17" s="14">
        <v>14</v>
      </c>
      <c r="H17" s="14">
        <v>0</v>
      </c>
      <c r="I17" s="23">
        <f t="shared" si="0"/>
        <v>2.2333333333333334</v>
      </c>
      <c r="J17" s="24">
        <f t="shared" si="1"/>
        <v>2</v>
      </c>
      <c r="K17" s="30" t="str">
        <f t="shared" si="2"/>
        <v>32/32</v>
      </c>
    </row>
    <row r="18" spans="1:11" ht="12.75" hidden="1">
      <c r="A18" s="27" t="s">
        <v>74</v>
      </c>
      <c r="B18" s="34" t="s">
        <v>115</v>
      </c>
      <c r="C18" s="15">
        <v>38004</v>
      </c>
      <c r="D18" s="36">
        <v>77</v>
      </c>
      <c r="E18" s="14">
        <v>4</v>
      </c>
      <c r="F18" s="14">
        <v>5</v>
      </c>
      <c r="G18" s="14">
        <v>8</v>
      </c>
      <c r="H18" s="14">
        <v>2</v>
      </c>
      <c r="I18" s="23">
        <f aca="true" t="shared" si="3" ref="I18:I30">(D18/3+10*E18+8*F18+6*G18+12*H18)/100</f>
        <v>1.7766666666666668</v>
      </c>
      <c r="J18" s="24">
        <f t="shared" si="1"/>
        <v>1.7766666666666668</v>
      </c>
      <c r="K18" s="30" t="str">
        <f aca="true" t="shared" si="4" ref="K18:K30">IF(ROUNDUP(D18*0.4,0)&lt;=4,4,IF(ROUNDUP(D18*0.4,0)&lt;=8,8,IF(ROUNDUP(D18*0.4,0)&lt;=12,12,IF(ROUNDUP(D18*0.4,0)&lt;=16,16,IF(ROUNDUP(D18*0.4,0)&lt;=24,24,32)))))&amp;"/"&amp;MIN(32,MAX(2,2^ROUNDUP(LOG(ROUNDUP(D18*0.4,0),2),0)))</f>
        <v>32/32</v>
      </c>
    </row>
    <row r="19" spans="1:11" ht="12.75" hidden="1">
      <c r="A19" s="27" t="s">
        <v>16</v>
      </c>
      <c r="B19" s="34" t="s">
        <v>171</v>
      </c>
      <c r="C19" s="15">
        <v>38009</v>
      </c>
      <c r="D19" s="36">
        <v>39</v>
      </c>
      <c r="E19" s="14">
        <v>0</v>
      </c>
      <c r="F19" s="14">
        <v>1</v>
      </c>
      <c r="G19" s="14">
        <v>0</v>
      </c>
      <c r="H19" s="14">
        <v>0</v>
      </c>
      <c r="I19" s="23">
        <f t="shared" si="3"/>
        <v>0.21</v>
      </c>
      <c r="J19" s="24">
        <f t="shared" si="1"/>
        <v>0.21</v>
      </c>
      <c r="K19" s="30" t="str">
        <f t="shared" si="4"/>
        <v>16/16</v>
      </c>
    </row>
    <row r="20" spans="1:11" ht="12.75" hidden="1">
      <c r="A20" s="27" t="s">
        <v>15</v>
      </c>
      <c r="B20" s="34" t="s">
        <v>171</v>
      </c>
      <c r="C20" s="15">
        <v>38010</v>
      </c>
      <c r="D20" s="36">
        <v>32</v>
      </c>
      <c r="E20" s="14">
        <v>0</v>
      </c>
      <c r="F20" s="14">
        <v>0</v>
      </c>
      <c r="G20" s="14">
        <v>2</v>
      </c>
      <c r="H20" s="14">
        <v>0</v>
      </c>
      <c r="I20" s="23">
        <f t="shared" si="3"/>
        <v>0.22666666666666666</v>
      </c>
      <c r="J20" s="24">
        <f t="shared" si="1"/>
        <v>0.22666666666666666</v>
      </c>
      <c r="K20" s="30" t="str">
        <f t="shared" si="4"/>
        <v>16/16</v>
      </c>
    </row>
    <row r="21" spans="1:11" ht="12.75" hidden="1">
      <c r="A21" s="27" t="s">
        <v>74</v>
      </c>
      <c r="B21" s="34" t="s">
        <v>266</v>
      </c>
      <c r="C21" s="15">
        <v>38017</v>
      </c>
      <c r="D21" s="36">
        <v>76</v>
      </c>
      <c r="E21" s="14">
        <v>4</v>
      </c>
      <c r="F21" s="14">
        <v>3</v>
      </c>
      <c r="G21" s="14">
        <v>10</v>
      </c>
      <c r="H21" s="14">
        <v>1</v>
      </c>
      <c r="I21" s="23">
        <f t="shared" si="3"/>
        <v>1.613333333333333</v>
      </c>
      <c r="J21" s="24">
        <f t="shared" si="1"/>
        <v>1.613333333333333</v>
      </c>
      <c r="K21" s="30" t="str">
        <f t="shared" si="4"/>
        <v>32/32</v>
      </c>
    </row>
    <row r="22" spans="1:11" ht="12.75" hidden="1">
      <c r="A22" s="27" t="s">
        <v>12</v>
      </c>
      <c r="B22" s="34" t="s">
        <v>50</v>
      </c>
      <c r="C22" s="15">
        <v>38025</v>
      </c>
      <c r="D22" s="36">
        <v>98</v>
      </c>
      <c r="E22" s="14">
        <v>4</v>
      </c>
      <c r="F22" s="14">
        <v>4</v>
      </c>
      <c r="G22" s="14">
        <v>6</v>
      </c>
      <c r="H22" s="14">
        <v>0</v>
      </c>
      <c r="I22" s="23">
        <f t="shared" si="3"/>
        <v>1.4066666666666665</v>
      </c>
      <c r="J22" s="24">
        <f t="shared" si="1"/>
        <v>1.4066666666666665</v>
      </c>
      <c r="K22" s="30" t="str">
        <f t="shared" si="4"/>
        <v>32/32</v>
      </c>
    </row>
    <row r="23" spans="1:11" ht="12.75" hidden="1">
      <c r="A23" s="27" t="s">
        <v>11</v>
      </c>
      <c r="B23" s="34" t="s">
        <v>79</v>
      </c>
      <c r="C23" s="15">
        <v>38039</v>
      </c>
      <c r="D23" s="36">
        <v>119</v>
      </c>
      <c r="E23" s="14">
        <v>8</v>
      </c>
      <c r="F23" s="14">
        <v>5</v>
      </c>
      <c r="G23" s="14">
        <v>12</v>
      </c>
      <c r="H23" s="14">
        <v>0</v>
      </c>
      <c r="I23" s="23">
        <f aca="true" t="shared" si="5" ref="I23:I28">(D23/3+10*E23+8*F23+6*G23+12*H23)/100</f>
        <v>2.3166666666666664</v>
      </c>
      <c r="J23" s="24">
        <f t="shared" si="1"/>
        <v>2</v>
      </c>
      <c r="K23" s="30" t="str">
        <f aca="true" t="shared" si="6" ref="K23:K28">IF(ROUNDUP(D23*0.4,0)&lt;=4,4,IF(ROUNDUP(D23*0.4,0)&lt;=8,8,IF(ROUNDUP(D23*0.4,0)&lt;=12,12,IF(ROUNDUP(D23*0.4,0)&lt;=16,16,IF(ROUNDUP(D23*0.4,0)&lt;=24,24,32)))))&amp;"/"&amp;MIN(32,MAX(2,2^ROUNDUP(LOG(ROUNDUP(D23*0.4,0),2),0)))</f>
        <v>32/32</v>
      </c>
    </row>
    <row r="24" spans="1:11" ht="12.75" hidden="1">
      <c r="A24" s="27" t="s">
        <v>12</v>
      </c>
      <c r="B24" s="34" t="s">
        <v>280</v>
      </c>
      <c r="C24" s="15">
        <v>38081</v>
      </c>
      <c r="D24" s="36">
        <v>123</v>
      </c>
      <c r="E24" s="14">
        <v>8</v>
      </c>
      <c r="F24" s="14">
        <v>5</v>
      </c>
      <c r="G24" s="14">
        <v>7</v>
      </c>
      <c r="H24" s="14">
        <v>1</v>
      </c>
      <c r="I24" s="23">
        <f t="shared" si="5"/>
        <v>2.15</v>
      </c>
      <c r="J24" s="24">
        <f t="shared" si="1"/>
        <v>2</v>
      </c>
      <c r="K24" s="30" t="str">
        <f t="shared" si="6"/>
        <v>32/32</v>
      </c>
    </row>
    <row r="25" spans="1:11" ht="12.75" hidden="1">
      <c r="A25" s="27" t="s">
        <v>74</v>
      </c>
      <c r="B25" s="34" t="s">
        <v>280</v>
      </c>
      <c r="C25" s="15">
        <v>38081</v>
      </c>
      <c r="D25" s="36">
        <v>59</v>
      </c>
      <c r="E25" s="14">
        <v>5</v>
      </c>
      <c r="F25" s="14">
        <v>5</v>
      </c>
      <c r="G25" s="14">
        <v>6</v>
      </c>
      <c r="H25" s="14">
        <v>4</v>
      </c>
      <c r="I25" s="23">
        <f t="shared" si="5"/>
        <v>1.9366666666666668</v>
      </c>
      <c r="J25" s="24">
        <f t="shared" si="1"/>
        <v>1.9366666666666668</v>
      </c>
      <c r="K25" s="30" t="str">
        <f t="shared" si="6"/>
        <v>24/32</v>
      </c>
    </row>
    <row r="26" spans="1:11" ht="12.75" hidden="1">
      <c r="A26" s="27" t="s">
        <v>11</v>
      </c>
      <c r="B26" s="34" t="s">
        <v>280</v>
      </c>
      <c r="C26" s="15">
        <v>38082</v>
      </c>
      <c r="D26" s="36">
        <v>80</v>
      </c>
      <c r="E26" s="14">
        <v>8</v>
      </c>
      <c r="F26" s="14">
        <v>5</v>
      </c>
      <c r="G26" s="14">
        <v>9</v>
      </c>
      <c r="H26" s="14">
        <v>0</v>
      </c>
      <c r="I26" s="23">
        <f t="shared" si="5"/>
        <v>2.006666666666667</v>
      </c>
      <c r="J26" s="24">
        <f t="shared" si="1"/>
        <v>2</v>
      </c>
      <c r="K26" s="30" t="str">
        <f t="shared" si="6"/>
        <v>32/32</v>
      </c>
    </row>
    <row r="27" spans="1:11" ht="12.75" hidden="1">
      <c r="A27" s="27" t="s">
        <v>15</v>
      </c>
      <c r="B27" s="34" t="s">
        <v>280</v>
      </c>
      <c r="C27" s="15">
        <v>38082</v>
      </c>
      <c r="D27" s="36">
        <v>109</v>
      </c>
      <c r="E27" s="14">
        <v>7</v>
      </c>
      <c r="F27" s="14">
        <v>5</v>
      </c>
      <c r="G27" s="14">
        <v>11</v>
      </c>
      <c r="H27" s="14">
        <v>1</v>
      </c>
      <c r="I27" s="23">
        <f t="shared" si="5"/>
        <v>2.2433333333333336</v>
      </c>
      <c r="J27" s="24">
        <f t="shared" si="1"/>
        <v>2</v>
      </c>
      <c r="K27" s="30" t="str">
        <f t="shared" si="6"/>
        <v>32/32</v>
      </c>
    </row>
    <row r="28" spans="1:11" ht="12.75" hidden="1">
      <c r="A28" s="27" t="s">
        <v>16</v>
      </c>
      <c r="B28" s="34" t="s">
        <v>280</v>
      </c>
      <c r="C28" s="15">
        <v>38083</v>
      </c>
      <c r="D28" s="36">
        <v>133</v>
      </c>
      <c r="E28" s="14">
        <v>8</v>
      </c>
      <c r="F28" s="14">
        <v>5</v>
      </c>
      <c r="G28" s="14">
        <v>9</v>
      </c>
      <c r="H28" s="14">
        <v>0</v>
      </c>
      <c r="I28" s="23">
        <f t="shared" si="5"/>
        <v>2.1833333333333336</v>
      </c>
      <c r="J28" s="24">
        <f t="shared" si="1"/>
        <v>2</v>
      </c>
      <c r="K28" s="30" t="str">
        <f t="shared" si="6"/>
        <v>32/32</v>
      </c>
    </row>
    <row r="29" spans="1:11" ht="12.75" hidden="1">
      <c r="A29" s="27" t="s">
        <v>14</v>
      </c>
      <c r="B29" s="34" t="s">
        <v>280</v>
      </c>
      <c r="C29" s="15">
        <v>38083</v>
      </c>
      <c r="D29" s="36">
        <v>82</v>
      </c>
      <c r="E29" s="14">
        <v>6</v>
      </c>
      <c r="F29" s="14">
        <v>4</v>
      </c>
      <c r="G29" s="14">
        <v>10</v>
      </c>
      <c r="H29" s="14">
        <v>0</v>
      </c>
      <c r="I29" s="23">
        <f t="shared" si="3"/>
        <v>1.7933333333333332</v>
      </c>
      <c r="J29" s="24">
        <f t="shared" si="1"/>
        <v>1.7933333333333332</v>
      </c>
      <c r="K29" s="30" t="str">
        <f t="shared" si="4"/>
        <v>32/32</v>
      </c>
    </row>
    <row r="30" spans="1:11" ht="12.75">
      <c r="A30" s="27" t="s">
        <v>16</v>
      </c>
      <c r="B30" s="34" t="s">
        <v>56</v>
      </c>
      <c r="C30" s="15">
        <v>38276</v>
      </c>
      <c r="D30" s="36">
        <v>141</v>
      </c>
      <c r="E30" s="14">
        <v>7</v>
      </c>
      <c r="F30" s="14">
        <v>4</v>
      </c>
      <c r="G30" s="14">
        <v>10</v>
      </c>
      <c r="H30" s="14">
        <v>0</v>
      </c>
      <c r="I30" s="23">
        <f t="shared" si="3"/>
        <v>2.09</v>
      </c>
      <c r="J30" s="24">
        <f t="shared" si="1"/>
        <v>2</v>
      </c>
      <c r="K30" s="30" t="str">
        <f t="shared" si="4"/>
        <v>32/32</v>
      </c>
    </row>
    <row r="31" spans="1:11" ht="12.75">
      <c r="A31" s="27" t="s">
        <v>15</v>
      </c>
      <c r="B31" s="34" t="s">
        <v>56</v>
      </c>
      <c r="C31" s="15">
        <v>38276</v>
      </c>
      <c r="D31" s="36">
        <v>134</v>
      </c>
      <c r="E31" s="14">
        <v>4</v>
      </c>
      <c r="F31" s="14">
        <v>5</v>
      </c>
      <c r="G31" s="14">
        <v>10</v>
      </c>
      <c r="H31" s="14">
        <v>0</v>
      </c>
      <c r="I31" s="23">
        <f aca="true" t="shared" si="7" ref="I31:I42">(D31/3+10*E31+8*F31+6*G31+12*H31)/100</f>
        <v>1.8466666666666667</v>
      </c>
      <c r="J31" s="24">
        <f t="shared" si="1"/>
        <v>1.8466666666666667</v>
      </c>
      <c r="K31" s="30" t="str">
        <f aca="true" t="shared" si="8" ref="K31:K42">IF(ROUNDUP(D31*0.4,0)&lt;=4,4,IF(ROUNDUP(D31*0.4,0)&lt;=8,8,IF(ROUNDUP(D31*0.4,0)&lt;=12,12,IF(ROUNDUP(D31*0.4,0)&lt;=16,16,IF(ROUNDUP(D31*0.4,0)&lt;=24,24,32)))))&amp;"/"&amp;MIN(32,MAX(2,2^ROUNDUP(LOG(ROUNDUP(D31*0.4,0),2),0)))</f>
        <v>32/32</v>
      </c>
    </row>
    <row r="32" spans="1:11" ht="12.75">
      <c r="A32" s="27" t="s">
        <v>74</v>
      </c>
      <c r="B32" s="34" t="s">
        <v>291</v>
      </c>
      <c r="C32" s="15">
        <v>38276</v>
      </c>
      <c r="D32" s="36">
        <v>64</v>
      </c>
      <c r="E32" s="14">
        <v>3</v>
      </c>
      <c r="F32" s="14">
        <v>2</v>
      </c>
      <c r="G32" s="14">
        <v>4</v>
      </c>
      <c r="H32" s="14">
        <v>2</v>
      </c>
      <c r="I32" s="23">
        <f t="shared" si="7"/>
        <v>1.1533333333333333</v>
      </c>
      <c r="J32" s="24">
        <f t="shared" si="1"/>
        <v>1.1533333333333333</v>
      </c>
      <c r="K32" s="30" t="str">
        <f t="shared" si="8"/>
        <v>32/32</v>
      </c>
    </row>
    <row r="33" spans="1:11" ht="12.75">
      <c r="A33" s="27" t="s">
        <v>12</v>
      </c>
      <c r="B33" s="34" t="s">
        <v>56</v>
      </c>
      <c r="C33" s="15">
        <v>38277</v>
      </c>
      <c r="D33" s="36">
        <v>119</v>
      </c>
      <c r="E33" s="14">
        <v>3</v>
      </c>
      <c r="F33" s="14">
        <v>3</v>
      </c>
      <c r="G33" s="14">
        <v>8</v>
      </c>
      <c r="H33" s="14">
        <v>0</v>
      </c>
      <c r="I33" s="23">
        <f t="shared" si="7"/>
        <v>1.4166666666666665</v>
      </c>
      <c r="J33" s="24">
        <f t="shared" si="1"/>
        <v>1.4166666666666665</v>
      </c>
      <c r="K33" s="30" t="str">
        <f t="shared" si="8"/>
        <v>32/32</v>
      </c>
    </row>
    <row r="34" spans="1:11" ht="12.75">
      <c r="A34" s="27" t="s">
        <v>11</v>
      </c>
      <c r="B34" s="34" t="s">
        <v>291</v>
      </c>
      <c r="C34" s="15">
        <v>38277</v>
      </c>
      <c r="D34" s="36">
        <v>77</v>
      </c>
      <c r="E34" s="14">
        <v>2</v>
      </c>
      <c r="F34" s="14">
        <v>4</v>
      </c>
      <c r="G34" s="14">
        <v>3</v>
      </c>
      <c r="H34" s="14">
        <v>0</v>
      </c>
      <c r="I34" s="23">
        <f t="shared" si="7"/>
        <v>0.9566666666666667</v>
      </c>
      <c r="J34" s="24">
        <f t="shared" si="1"/>
        <v>0.9566666666666667</v>
      </c>
      <c r="K34" s="30" t="str">
        <f t="shared" si="8"/>
        <v>32/32</v>
      </c>
    </row>
    <row r="35" spans="1:11" ht="12.75">
      <c r="A35" s="27" t="s">
        <v>14</v>
      </c>
      <c r="B35" s="34" t="s">
        <v>56</v>
      </c>
      <c r="C35" s="15">
        <v>38277</v>
      </c>
      <c r="D35" s="36">
        <v>88</v>
      </c>
      <c r="E35" s="14">
        <v>1</v>
      </c>
      <c r="F35" s="14">
        <v>4</v>
      </c>
      <c r="G35" s="14">
        <v>11</v>
      </c>
      <c r="H35" s="14">
        <v>0</v>
      </c>
      <c r="I35" s="23">
        <f t="shared" si="7"/>
        <v>1.373333333333333</v>
      </c>
      <c r="J35" s="24">
        <f t="shared" si="1"/>
        <v>1.373333333333333</v>
      </c>
      <c r="K35" s="30" t="str">
        <f t="shared" si="8"/>
        <v>32/32</v>
      </c>
    </row>
    <row r="36" spans="1:11" ht="12.75">
      <c r="A36" s="27" t="s">
        <v>14</v>
      </c>
      <c r="B36" s="34" t="s">
        <v>307</v>
      </c>
      <c r="C36" s="15">
        <v>38305</v>
      </c>
      <c r="D36" s="36">
        <v>105</v>
      </c>
      <c r="E36" s="14">
        <v>4</v>
      </c>
      <c r="F36" s="14">
        <v>6</v>
      </c>
      <c r="G36" s="14">
        <v>10</v>
      </c>
      <c r="H36" s="14">
        <v>0</v>
      </c>
      <c r="I36" s="23">
        <f t="shared" si="7"/>
        <v>1.83</v>
      </c>
      <c r="J36" s="24">
        <f t="shared" si="1"/>
        <v>1.83</v>
      </c>
      <c r="K36" s="30" t="str">
        <f t="shared" si="8"/>
        <v>32/32</v>
      </c>
    </row>
    <row r="37" spans="1:11" ht="12.75">
      <c r="A37" s="27" t="s">
        <v>12</v>
      </c>
      <c r="B37" s="34" t="s">
        <v>130</v>
      </c>
      <c r="C37" s="15">
        <v>38311</v>
      </c>
      <c r="D37" s="36">
        <v>60</v>
      </c>
      <c r="E37" s="14">
        <v>0</v>
      </c>
      <c r="F37" s="14">
        <v>1</v>
      </c>
      <c r="G37" s="14">
        <v>4</v>
      </c>
      <c r="H37" s="14">
        <v>0</v>
      </c>
      <c r="I37" s="23">
        <f t="shared" si="7"/>
        <v>0.52</v>
      </c>
      <c r="J37" s="24">
        <f t="shared" si="1"/>
        <v>0.52</v>
      </c>
      <c r="K37" s="30" t="str">
        <f t="shared" si="8"/>
        <v>24/32</v>
      </c>
    </row>
    <row r="38" spans="1:11" ht="12.75">
      <c r="A38" s="27" t="s">
        <v>74</v>
      </c>
      <c r="B38" s="34" t="s">
        <v>253</v>
      </c>
      <c r="C38" s="15">
        <v>38311</v>
      </c>
      <c r="D38" s="36">
        <v>83</v>
      </c>
      <c r="E38" s="14">
        <v>4</v>
      </c>
      <c r="F38" s="14">
        <v>4</v>
      </c>
      <c r="G38" s="14">
        <v>9</v>
      </c>
      <c r="H38" s="14">
        <v>2</v>
      </c>
      <c r="I38" s="23">
        <f t="shared" si="7"/>
        <v>1.7766666666666668</v>
      </c>
      <c r="J38" s="24">
        <f t="shared" si="1"/>
        <v>1.7766666666666668</v>
      </c>
      <c r="K38" s="30" t="str">
        <f t="shared" si="8"/>
        <v>32/32</v>
      </c>
    </row>
    <row r="39" spans="1:11" ht="12.75">
      <c r="A39" s="27" t="s">
        <v>14</v>
      </c>
      <c r="B39" s="34" t="s">
        <v>109</v>
      </c>
      <c r="C39" s="15">
        <v>38318</v>
      </c>
      <c r="D39" s="36">
        <v>77</v>
      </c>
      <c r="E39" s="14">
        <v>4</v>
      </c>
      <c r="F39" s="14">
        <v>5</v>
      </c>
      <c r="G39" s="14">
        <v>8</v>
      </c>
      <c r="H39" s="14">
        <v>0</v>
      </c>
      <c r="I39" s="23">
        <f t="shared" si="7"/>
        <v>1.5366666666666668</v>
      </c>
      <c r="J39" s="24">
        <f t="shared" si="1"/>
        <v>1.5366666666666668</v>
      </c>
      <c r="K39" s="30" t="str">
        <f t="shared" si="8"/>
        <v>32/32</v>
      </c>
    </row>
    <row r="40" spans="1:11" ht="12.75">
      <c r="A40" s="27" t="s">
        <v>16</v>
      </c>
      <c r="B40" s="34" t="s">
        <v>207</v>
      </c>
      <c r="C40" s="15">
        <v>38319</v>
      </c>
      <c r="D40" s="36">
        <v>56</v>
      </c>
      <c r="E40" s="14">
        <v>3</v>
      </c>
      <c r="F40" s="14">
        <v>2</v>
      </c>
      <c r="G40" s="14">
        <v>5</v>
      </c>
      <c r="H40" s="14">
        <v>0</v>
      </c>
      <c r="I40" s="23">
        <f>(D40/3+10*E40+8*F40+6*G40+12*H40)/100</f>
        <v>0.9466666666666668</v>
      </c>
      <c r="J40" s="24">
        <f t="shared" si="1"/>
        <v>0.9466666666666668</v>
      </c>
      <c r="K40" s="30" t="str">
        <f>IF(ROUNDUP(D40*0.4,0)&lt;=4,4,IF(ROUNDUP(D40*0.4,0)&lt;=8,8,IF(ROUNDUP(D40*0.4,0)&lt;=12,12,IF(ROUNDUP(D40*0.4,0)&lt;=16,16,IF(ROUNDUP(D40*0.4,0)&lt;=24,24,32)))))&amp;"/"&amp;MIN(32,MAX(2,2^ROUNDUP(LOG(ROUNDUP(D40*0.4,0),2),0)))</f>
        <v>24/32</v>
      </c>
    </row>
    <row r="41" spans="1:11" ht="12.75">
      <c r="A41" s="27" t="s">
        <v>12</v>
      </c>
      <c r="B41" s="34" t="s">
        <v>306</v>
      </c>
      <c r="C41" s="15">
        <v>38319</v>
      </c>
      <c r="D41" s="36">
        <v>98</v>
      </c>
      <c r="E41" s="14">
        <v>5</v>
      </c>
      <c r="F41" s="14">
        <v>7</v>
      </c>
      <c r="G41" s="14">
        <v>8</v>
      </c>
      <c r="H41" s="14">
        <v>0</v>
      </c>
      <c r="I41" s="23">
        <f>(D41/3+10*E41+8*F41+6*G41+12*H41)/100</f>
        <v>1.8666666666666665</v>
      </c>
      <c r="J41" s="24">
        <f t="shared" si="1"/>
        <v>1.8666666666666665</v>
      </c>
      <c r="K41" s="30" t="str">
        <f>IF(ROUNDUP(D41*0.4,0)&lt;=4,4,IF(ROUNDUP(D41*0.4,0)&lt;=8,8,IF(ROUNDUP(D41*0.4,0)&lt;=12,12,IF(ROUNDUP(D41*0.4,0)&lt;=16,16,IF(ROUNDUP(D41*0.4,0)&lt;=24,24,32)))))&amp;"/"&amp;MIN(32,MAX(2,2^ROUNDUP(LOG(ROUNDUP(D41*0.4,0),2),0)))</f>
        <v>32/32</v>
      </c>
    </row>
    <row r="42" spans="1:11" ht="12.75">
      <c r="A42" s="27" t="s">
        <v>11</v>
      </c>
      <c r="B42" s="34" t="s">
        <v>136</v>
      </c>
      <c r="C42" s="15">
        <v>38319</v>
      </c>
      <c r="D42" s="36">
        <v>112</v>
      </c>
      <c r="E42" s="14">
        <v>5</v>
      </c>
      <c r="F42" s="14">
        <v>7</v>
      </c>
      <c r="G42" s="14">
        <v>6</v>
      </c>
      <c r="H42" s="14">
        <v>0</v>
      </c>
      <c r="I42" s="23">
        <f t="shared" si="7"/>
        <v>1.7933333333333334</v>
      </c>
      <c r="J42" s="24">
        <f t="shared" si="1"/>
        <v>1.7933333333333334</v>
      </c>
      <c r="K42" s="30" t="str">
        <f t="shared" si="8"/>
        <v>32/32</v>
      </c>
    </row>
    <row r="43" spans="1:11" ht="12.75">
      <c r="A43" s="27" t="s">
        <v>12</v>
      </c>
      <c r="B43" s="34" t="s">
        <v>319</v>
      </c>
      <c r="C43" s="15">
        <v>38326</v>
      </c>
      <c r="D43" s="36">
        <v>85</v>
      </c>
      <c r="E43" s="14">
        <v>3</v>
      </c>
      <c r="F43" s="14">
        <v>4</v>
      </c>
      <c r="G43" s="14">
        <v>1</v>
      </c>
      <c r="H43" s="14">
        <v>0</v>
      </c>
      <c r="I43" s="23">
        <f aca="true" t="shared" si="9" ref="I43:I53">(D43/3+10*E43+8*F43+6*G43+12*H43)/100</f>
        <v>0.9633333333333333</v>
      </c>
      <c r="J43" s="24">
        <f t="shared" si="1"/>
        <v>0.9633333333333333</v>
      </c>
      <c r="K43" s="30" t="str">
        <f aca="true" t="shared" si="10" ref="K43:K53">IF(ROUNDUP(D43*0.4,0)&lt;=4,4,IF(ROUNDUP(D43*0.4,0)&lt;=8,8,IF(ROUNDUP(D43*0.4,0)&lt;=12,12,IF(ROUNDUP(D43*0.4,0)&lt;=16,16,IF(ROUNDUP(D43*0.4,0)&lt;=24,24,32)))))&amp;"/"&amp;MIN(32,MAX(2,2^ROUNDUP(LOG(ROUNDUP(D43*0.4,0),2),0)))</f>
        <v>32/32</v>
      </c>
    </row>
    <row r="44" spans="1:11" ht="12.75">
      <c r="A44" s="27" t="s">
        <v>15</v>
      </c>
      <c r="B44" s="34" t="s">
        <v>318</v>
      </c>
      <c r="C44" s="15">
        <v>38327</v>
      </c>
      <c r="D44" s="36">
        <v>105</v>
      </c>
      <c r="E44" s="14">
        <v>5</v>
      </c>
      <c r="F44" s="14">
        <v>3</v>
      </c>
      <c r="G44" s="14">
        <v>8</v>
      </c>
      <c r="H44" s="14">
        <v>0</v>
      </c>
      <c r="I44" s="23">
        <f t="shared" si="9"/>
        <v>1.57</v>
      </c>
      <c r="J44" s="24">
        <f t="shared" si="1"/>
        <v>1.57</v>
      </c>
      <c r="K44" s="30" t="str">
        <f t="shared" si="10"/>
        <v>32/32</v>
      </c>
    </row>
    <row r="45" spans="1:11" ht="12.75">
      <c r="A45" s="27" t="s">
        <v>12</v>
      </c>
      <c r="B45" s="34" t="s">
        <v>323</v>
      </c>
      <c r="C45" s="15">
        <v>38340</v>
      </c>
      <c r="D45" s="36">
        <v>112</v>
      </c>
      <c r="E45" s="14">
        <v>6</v>
      </c>
      <c r="F45" s="14">
        <v>3</v>
      </c>
      <c r="G45" s="14">
        <v>7</v>
      </c>
      <c r="H45" s="14">
        <v>0</v>
      </c>
      <c r="I45" s="23">
        <f>(D45/3+10*E45+8*F45+6*G45+12*H45)/100</f>
        <v>1.6333333333333335</v>
      </c>
      <c r="J45" s="24">
        <f t="shared" si="1"/>
        <v>1.6333333333333335</v>
      </c>
      <c r="K45" s="30" t="str">
        <f>IF(ROUNDUP(D45*0.4,0)&lt;=4,4,IF(ROUNDUP(D45*0.4,0)&lt;=8,8,IF(ROUNDUP(D45*0.4,0)&lt;=12,12,IF(ROUNDUP(D45*0.4,0)&lt;=16,16,IF(ROUNDUP(D45*0.4,0)&lt;=24,24,32)))))&amp;"/"&amp;MIN(32,MAX(2,2^ROUNDUP(LOG(ROUNDUP(D45*0.4,0),2),0)))</f>
        <v>32/32</v>
      </c>
    </row>
    <row r="46" spans="1:11" ht="12.75">
      <c r="A46" s="27" t="s">
        <v>74</v>
      </c>
      <c r="B46" s="34" t="s">
        <v>71</v>
      </c>
      <c r="C46" s="15">
        <v>38359</v>
      </c>
      <c r="D46" s="36">
        <v>119</v>
      </c>
      <c r="E46" s="14">
        <v>6</v>
      </c>
      <c r="F46" s="14">
        <v>7</v>
      </c>
      <c r="G46" s="14">
        <v>7</v>
      </c>
      <c r="H46" s="14">
        <v>2</v>
      </c>
      <c r="I46" s="23">
        <f t="shared" si="9"/>
        <v>2.216666666666667</v>
      </c>
      <c r="J46" s="24">
        <f t="shared" si="1"/>
        <v>2</v>
      </c>
      <c r="K46" s="30" t="str">
        <f t="shared" si="10"/>
        <v>32/32</v>
      </c>
    </row>
    <row r="47" spans="1:11" ht="12.75">
      <c r="A47" s="27" t="s">
        <v>16</v>
      </c>
      <c r="B47" s="34" t="s">
        <v>71</v>
      </c>
      <c r="C47" s="15">
        <v>38360</v>
      </c>
      <c r="D47" s="36">
        <v>171</v>
      </c>
      <c r="E47" s="14">
        <v>3</v>
      </c>
      <c r="F47" s="14">
        <v>7</v>
      </c>
      <c r="G47" s="14">
        <v>12</v>
      </c>
      <c r="H47" s="14">
        <v>0</v>
      </c>
      <c r="I47" s="23">
        <f t="shared" si="9"/>
        <v>2.15</v>
      </c>
      <c r="J47" s="24">
        <f t="shared" si="1"/>
        <v>2</v>
      </c>
      <c r="K47" s="30" t="str">
        <f t="shared" si="10"/>
        <v>32/32</v>
      </c>
    </row>
    <row r="48" spans="1:11" ht="12.75">
      <c r="A48" s="27" t="s">
        <v>11</v>
      </c>
      <c r="B48" s="34" t="s">
        <v>71</v>
      </c>
      <c r="C48" s="15">
        <v>38360</v>
      </c>
      <c r="D48" s="36">
        <v>131</v>
      </c>
      <c r="E48" s="14">
        <v>7</v>
      </c>
      <c r="F48" s="14">
        <v>6</v>
      </c>
      <c r="G48" s="14">
        <v>11</v>
      </c>
      <c r="H48" s="14">
        <v>0</v>
      </c>
      <c r="I48" s="23">
        <f t="shared" si="9"/>
        <v>2.2766666666666664</v>
      </c>
      <c r="J48" s="24">
        <f t="shared" si="1"/>
        <v>2</v>
      </c>
      <c r="K48" s="30" t="str">
        <f t="shared" si="10"/>
        <v>32/32</v>
      </c>
    </row>
    <row r="49" spans="1:11" ht="12.75">
      <c r="A49" s="27" t="s">
        <v>12</v>
      </c>
      <c r="B49" s="34" t="s">
        <v>71</v>
      </c>
      <c r="C49" s="15">
        <v>38361</v>
      </c>
      <c r="D49" s="36">
        <v>160</v>
      </c>
      <c r="E49" s="14">
        <v>6</v>
      </c>
      <c r="F49" s="14">
        <v>7</v>
      </c>
      <c r="G49" s="14">
        <v>12</v>
      </c>
      <c r="H49" s="14">
        <v>0</v>
      </c>
      <c r="I49" s="23">
        <f t="shared" si="9"/>
        <v>2.4133333333333336</v>
      </c>
      <c r="J49" s="24">
        <f t="shared" si="1"/>
        <v>2</v>
      </c>
      <c r="K49" s="30" t="str">
        <f t="shared" si="10"/>
        <v>32/32</v>
      </c>
    </row>
    <row r="50" spans="1:11" ht="12.75">
      <c r="A50" s="27" t="s">
        <v>15</v>
      </c>
      <c r="B50" s="34" t="s">
        <v>171</v>
      </c>
      <c r="C50" s="15">
        <v>38375</v>
      </c>
      <c r="D50" s="36">
        <v>26</v>
      </c>
      <c r="E50" s="14">
        <v>0</v>
      </c>
      <c r="F50" s="14">
        <v>0</v>
      </c>
      <c r="G50" s="14">
        <v>1</v>
      </c>
      <c r="H50" s="14">
        <v>0</v>
      </c>
      <c r="I50" s="23">
        <f>(D50/3+10*E50+8*F50+6*G50+12*H50)/100</f>
        <v>0.14666666666666667</v>
      </c>
      <c r="J50" s="24">
        <f t="shared" si="1"/>
        <v>0.14666666666666667</v>
      </c>
      <c r="K50" s="30" t="str">
        <f>IF(ROUNDUP(D50*0.4,0)&lt;=4,4,IF(ROUNDUP(D50*0.4,0)&lt;=8,8,IF(ROUNDUP(D50*0.4,0)&lt;=12,12,IF(ROUNDUP(D50*0.4,0)&lt;=16,16,IF(ROUNDUP(D50*0.4,0)&lt;=24,24,32)))))&amp;"/"&amp;MIN(32,MAX(2,2^ROUNDUP(LOG(ROUNDUP(D50*0.4,0),2),0)))</f>
        <v>12/16</v>
      </c>
    </row>
    <row r="51" spans="1:11" ht="12.75">
      <c r="A51" s="27" t="s">
        <v>12</v>
      </c>
      <c r="B51" s="34" t="s">
        <v>50</v>
      </c>
      <c r="C51" s="15">
        <v>38389</v>
      </c>
      <c r="D51" s="36">
        <v>91</v>
      </c>
      <c r="E51" s="14">
        <v>5</v>
      </c>
      <c r="F51" s="14">
        <v>2</v>
      </c>
      <c r="G51" s="14">
        <v>9</v>
      </c>
      <c r="H51" s="14">
        <v>0</v>
      </c>
      <c r="I51" s="23">
        <f>(D51/3+10*E51+8*F51+6*G51+12*H51)/100</f>
        <v>1.5033333333333332</v>
      </c>
      <c r="J51" s="24">
        <f t="shared" si="1"/>
        <v>1.5033333333333332</v>
      </c>
      <c r="K51" s="30" t="str">
        <f>IF(ROUNDUP(D51*0.4,0)&lt;=4,4,IF(ROUNDUP(D51*0.4,0)&lt;=8,8,IF(ROUNDUP(D51*0.4,0)&lt;=12,12,IF(ROUNDUP(D51*0.4,0)&lt;=16,16,IF(ROUNDUP(D51*0.4,0)&lt;=24,24,32)))))&amp;"/"&amp;MIN(32,MAX(2,2^ROUNDUP(LOG(ROUNDUP(D51*0.4,0),2),0)))</f>
        <v>32/32</v>
      </c>
    </row>
    <row r="52" spans="1:11" ht="12.75">
      <c r="A52" s="27" t="s">
        <v>15</v>
      </c>
      <c r="B52" s="34" t="s">
        <v>353</v>
      </c>
      <c r="C52" s="15">
        <v>38396</v>
      </c>
      <c r="D52" s="36">
        <v>98</v>
      </c>
      <c r="E52" s="14">
        <v>5</v>
      </c>
      <c r="F52" s="14">
        <v>4</v>
      </c>
      <c r="G52" s="14">
        <v>9</v>
      </c>
      <c r="H52" s="14">
        <v>0</v>
      </c>
      <c r="I52" s="23">
        <f>(D52/3+10*E52+8*F52+6*G52+12*H52)/100</f>
        <v>1.6866666666666665</v>
      </c>
      <c r="J52" s="24">
        <f t="shared" si="1"/>
        <v>1.6866666666666665</v>
      </c>
      <c r="K52" s="30" t="str">
        <f>IF(ROUNDUP(D52*0.4,0)&lt;=4,4,IF(ROUNDUP(D52*0.4,0)&lt;=8,8,IF(ROUNDUP(D52*0.4,0)&lt;=12,12,IF(ROUNDUP(D52*0.4,0)&lt;=16,16,IF(ROUNDUP(D52*0.4,0)&lt;=24,24,32)))))&amp;"/"&amp;MIN(32,MAX(2,2^ROUNDUP(LOG(ROUNDUP(D52*0.4,0),2),0)))</f>
        <v>32/32</v>
      </c>
    </row>
    <row r="53" spans="1:11" ht="12.75">
      <c r="A53" s="27" t="s">
        <v>14</v>
      </c>
      <c r="B53" s="34" t="s">
        <v>352</v>
      </c>
      <c r="C53" s="15">
        <v>38396</v>
      </c>
      <c r="D53" s="36">
        <v>84</v>
      </c>
      <c r="E53" s="14">
        <v>4</v>
      </c>
      <c r="F53" s="14">
        <v>6</v>
      </c>
      <c r="G53" s="14">
        <v>7</v>
      </c>
      <c r="H53" s="14">
        <v>0</v>
      </c>
      <c r="I53" s="23">
        <f t="shared" si="9"/>
        <v>1.58</v>
      </c>
      <c r="J53" s="24">
        <f t="shared" si="1"/>
        <v>1.58</v>
      </c>
      <c r="K53" s="30" t="str">
        <f t="shared" si="10"/>
        <v>32/32</v>
      </c>
    </row>
    <row r="54" spans="1:11" ht="12.75">
      <c r="A54" s="27" t="s">
        <v>11</v>
      </c>
      <c r="B54" s="34" t="s">
        <v>79</v>
      </c>
      <c r="C54" s="15">
        <v>38403</v>
      </c>
      <c r="D54" s="36">
        <v>112</v>
      </c>
      <c r="E54" s="14">
        <v>5</v>
      </c>
      <c r="F54" s="14">
        <v>7</v>
      </c>
      <c r="G54" s="14">
        <v>13</v>
      </c>
      <c r="H54" s="14">
        <v>0</v>
      </c>
      <c r="I54" s="23">
        <f>(D54/3+10*E54+8*F54+6*G54+12*H54)/100</f>
        <v>2.2133333333333334</v>
      </c>
      <c r="J54" s="24">
        <f t="shared" si="1"/>
        <v>2</v>
      </c>
      <c r="K54" s="30" t="str">
        <f>IF(ROUNDUP(D54*0.4,0)&lt;=4,4,IF(ROUNDUP(D54*0.4,0)&lt;=8,8,IF(ROUNDUP(D54*0.4,0)&lt;=12,12,IF(ROUNDUP(D54*0.4,0)&lt;=16,16,IF(ROUNDUP(D54*0.4,0)&lt;=24,24,32)))))&amp;"/"&amp;MIN(32,MAX(2,2^ROUNDUP(LOG(ROUNDUP(D54*0.4,0),2),0)))</f>
        <v>32/32</v>
      </c>
    </row>
  </sheetData>
  <mergeCells count="2">
    <mergeCell ref="I1:J1"/>
    <mergeCell ref="D1:H1"/>
  </mergeCells>
  <conditionalFormatting sqref="J3:J54">
    <cfRule type="expression" priority="1" dxfId="0" stopIfTrue="1">
      <formula>I3&gt;2</formula>
    </cfRule>
  </conditionalFormatting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&amp;C&amp;"Arial,Bold Italic"&amp;16&amp;A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Sapery</cp:lastModifiedBy>
  <cp:lastPrinted>2001-01-31T15:31:16Z</cp:lastPrinted>
  <dcterms:created xsi:type="dcterms:W3CDTF">1997-11-22T17:25:04Z</dcterms:created>
  <dcterms:modified xsi:type="dcterms:W3CDTF">2005-07-12T22:48:39Z</dcterms:modified>
  <cp:category/>
  <cp:version/>
  <cp:contentType/>
  <cp:contentStatus/>
</cp:coreProperties>
</file>