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120" windowHeight="4650" tabRatio="772" activeTab="0"/>
  </bookViews>
  <sheets>
    <sheet name="International Points" sheetId="1" r:id="rId1"/>
    <sheet name="Strength Factors" sheetId="2" r:id="rId2"/>
  </sheets>
  <externalReferences>
    <externalReference r:id="rId5"/>
  </externalReferences>
  <definedNames>
    <definedName name="PointTable">'[1]Point Tables'!$A$4:$K$191</definedName>
    <definedName name="PointTableHeader">'[1]Point Tables'!$B$2:$K$3</definedName>
    <definedName name="_xlnm.Print_Area" localSheetId="0">'International Points'!$A$2:$N$218</definedName>
    <definedName name="_xlnm.Print_Area" localSheetId="1">'Strength Factors'!$A$3:$L$136</definedName>
    <definedName name="_xlnm.Print_Titles" localSheetId="0">'International Points'!$1:$1</definedName>
    <definedName name="_xlnm.Print_Titles" localSheetId="1">'Strength Factors'!$1:$2</definedName>
  </definedNames>
  <calcPr fullCalcOnLoad="1"/>
</workbook>
</file>

<file path=xl/sharedStrings.xml><?xml version="1.0" encoding="utf-8"?>
<sst xmlns="http://schemas.openxmlformats.org/spreadsheetml/2006/main" count="1171" uniqueCount="243">
  <si>
    <t>NAME</t>
  </si>
  <si>
    <t>WPN</t>
  </si>
  <si>
    <t>TOURNAMENT</t>
  </si>
  <si>
    <t>WPN/TOURN</t>
  </si>
  <si>
    <t>DATE</t>
  </si>
  <si>
    <t>COLUMN</t>
  </si>
  <si>
    <t>COL</t>
  </si>
  <si>
    <t>CATEGORY</t>
  </si>
  <si>
    <t>PLACE</t>
  </si>
  <si>
    <t>POINTS</t>
  </si>
  <si>
    <t>MULT</t>
  </si>
  <si>
    <t>MS</t>
  </si>
  <si>
    <t>H</t>
  </si>
  <si>
    <t>MF</t>
  </si>
  <si>
    <t>SR-B</t>
  </si>
  <si>
    <t>Athens</t>
  </si>
  <si>
    <t>SR-A</t>
  </si>
  <si>
    <t>WF</t>
  </si>
  <si>
    <t>Zimmermann, Felicia</t>
  </si>
  <si>
    <t>Burke, Jessica</t>
  </si>
  <si>
    <t>WE</t>
  </si>
  <si>
    <t>ME</t>
  </si>
  <si>
    <t>Spencer-El, Akhnaten</t>
  </si>
  <si>
    <t>Zimmermann, Iris</t>
  </si>
  <si>
    <t>Smart, Erinn</t>
  </si>
  <si>
    <t>Longenbach, Zaddick</t>
  </si>
  <si>
    <t>Havana</t>
  </si>
  <si>
    <t>Tausig, Justin</t>
  </si>
  <si>
    <t>Valencia, VEN</t>
  </si>
  <si>
    <t>Guildford, GBR</t>
  </si>
  <si>
    <t>Montreal</t>
  </si>
  <si>
    <t>Greenhouse, Rashaan</t>
  </si>
  <si>
    <t>Cheris, Elaine</t>
  </si>
  <si>
    <t>Ipswich, GBR</t>
  </si>
  <si>
    <t>Rochester</t>
  </si>
  <si>
    <t>Senior Worlds</t>
  </si>
  <si>
    <t>Stevens, Arlene</t>
  </si>
  <si>
    <t>Number of Fencers in:</t>
  </si>
  <si>
    <t>Strength Factor</t>
  </si>
  <si>
    <t>Event</t>
  </si>
  <si>
    <t>Date</t>
  </si>
  <si>
    <t>Entries</t>
  </si>
  <si>
    <t>Sr8</t>
  </si>
  <si>
    <t>Sr16</t>
  </si>
  <si>
    <t>Sr32</t>
  </si>
  <si>
    <t>Sr64</t>
  </si>
  <si>
    <t>Sr100</t>
  </si>
  <si>
    <t>Jr16</t>
  </si>
  <si>
    <t>London (B)</t>
  </si>
  <si>
    <t>Taiwan</t>
  </si>
  <si>
    <t>Sydney</t>
  </si>
  <si>
    <t>Hungary (B)</t>
  </si>
  <si>
    <t>ORDINAL</t>
  </si>
  <si>
    <t>Kellner, Dan</t>
  </si>
  <si>
    <t>Strasbourg, FRA (B)</t>
  </si>
  <si>
    <t>Bayer, Cliff</t>
  </si>
  <si>
    <t>Goppingen</t>
  </si>
  <si>
    <t>Locarno, SUI</t>
  </si>
  <si>
    <t>La Coruña, ESP</t>
  </si>
  <si>
    <t>Venice</t>
  </si>
  <si>
    <t>GROUP</t>
  </si>
  <si>
    <t>St. Maur, FRA</t>
  </si>
  <si>
    <t>Ament, Andrea</t>
  </si>
  <si>
    <t>Sofia, BUL</t>
  </si>
  <si>
    <t>Le, Nhi Lan</t>
  </si>
  <si>
    <t>Como, ITA</t>
  </si>
  <si>
    <t>Luxembourg</t>
  </si>
  <si>
    <t>PRELIM</t>
  </si>
  <si>
    <t>Porto, POR</t>
  </si>
  <si>
    <t>Welkenraedt, GER</t>
  </si>
  <si>
    <t>Leslie</t>
  </si>
  <si>
    <t>Smart, Keeth</t>
  </si>
  <si>
    <t>Bratislava, SVQ</t>
  </si>
  <si>
    <t>Luitjen, Cassidy</t>
  </si>
  <si>
    <t>AGEGRP</t>
  </si>
  <si>
    <t>Max</t>
  </si>
  <si>
    <t>Place</t>
  </si>
  <si>
    <t>Calc</t>
  </si>
  <si>
    <t>Actual</t>
  </si>
  <si>
    <t>Wpn</t>
  </si>
  <si>
    <t>Amsterdam (B)</t>
  </si>
  <si>
    <t>Catania, ITA</t>
  </si>
  <si>
    <t>London, GBR</t>
  </si>
  <si>
    <t>Thompson, Soren</t>
  </si>
  <si>
    <t>Hansen, Eric</t>
  </si>
  <si>
    <t>Bochum, GER</t>
  </si>
  <si>
    <t>Laupheim, GER</t>
  </si>
  <si>
    <t>Lee, Ivan</t>
  </si>
  <si>
    <t>Rogers, Jason</t>
  </si>
  <si>
    <t>Frascati, ITA</t>
  </si>
  <si>
    <t>Warsaw, POL</t>
  </si>
  <si>
    <t>Tauberbischofsheim, GER</t>
  </si>
  <si>
    <t>Livry-Gargan, FRA (B)</t>
  </si>
  <si>
    <t>Tiomkin, Jon</t>
  </si>
  <si>
    <t>Budapest, HUN</t>
  </si>
  <si>
    <t>Budapest</t>
  </si>
  <si>
    <t>Dagenham, GBR</t>
  </si>
  <si>
    <t>WS</t>
  </si>
  <si>
    <t>Latham, Christine</t>
  </si>
  <si>
    <t xml:space="preserve">Becker, Christine </t>
  </si>
  <si>
    <t>Klinkov, Ariana</t>
  </si>
  <si>
    <t>Waldkirch, GER</t>
  </si>
  <si>
    <t>Logrono, SPA</t>
  </si>
  <si>
    <t>Bratislava</t>
  </si>
  <si>
    <t>Whitmer, Darrin</t>
  </si>
  <si>
    <t>Turin (Tentative)</t>
  </si>
  <si>
    <t>Orl&amp;eacute;ans, FRA</t>
  </si>
  <si>
    <t>M&amp;ouml;dling, AUT</t>
  </si>
  <si>
    <t>Basel, SUI</t>
  </si>
  <si>
    <t>Viviani, Jan</t>
  </si>
  <si>
    <t>Aldershort, GBR (B)</t>
  </si>
  <si>
    <t>Slough, GBR (B)</t>
  </si>
  <si>
    <t>Dourdan, FRA</t>
  </si>
  <si>
    <t>Seoul</t>
  </si>
  <si>
    <t>Bonn, GER</t>
  </si>
  <si>
    <t>Glasgow</t>
  </si>
  <si>
    <t>Purcell, Caroline</t>
  </si>
  <si>
    <t>Burgos, ESP</t>
  </si>
  <si>
    <t>Boston</t>
  </si>
  <si>
    <t>Lasker, Terrence</t>
  </si>
  <si>
    <t>Zagunis, Mariel</t>
  </si>
  <si>
    <t>Normile, Jon</t>
  </si>
  <si>
    <t>Bloom, Tamir</t>
  </si>
  <si>
    <t>Nanking</t>
  </si>
  <si>
    <t>G</t>
  </si>
  <si>
    <t>Sinkin, Gabriel</t>
  </si>
  <si>
    <t>Parker, Colin</t>
  </si>
  <si>
    <t>Solomon, Benjamin</t>
  </si>
  <si>
    <t>Gaillard, Amelia</t>
  </si>
  <si>
    <t>Jacobson, Sada</t>
  </si>
  <si>
    <t>Nancy, FRA</t>
  </si>
  <si>
    <t>Paris, FRA</t>
  </si>
  <si>
    <t>Pecs, HUN (B)</t>
  </si>
  <si>
    <t>Abano Terme, ITA</t>
  </si>
  <si>
    <t>Nagykanizsa, HUN</t>
  </si>
  <si>
    <t>Buenos Aires, ARG</t>
  </si>
  <si>
    <t>Legnano, ITA</t>
  </si>
  <si>
    <t>Koblenz, GER</t>
  </si>
  <si>
    <t>Innsbruck, AUT</t>
  </si>
  <si>
    <t>Espinho, POR</t>
  </si>
  <si>
    <t>Bucharest, ROM</t>
  </si>
  <si>
    <t>Havana, CUB</t>
  </si>
  <si>
    <t>Mustilli, Nicole</t>
  </si>
  <si>
    <t>St. Petersburg, RUS</t>
  </si>
  <si>
    <t>Katowice, POL</t>
  </si>
  <si>
    <t>Lisbon, POR</t>
  </si>
  <si>
    <t>Teheran, IRN</t>
  </si>
  <si>
    <t>Moscow, RUS</t>
  </si>
  <si>
    <t>Prague, CZE</t>
  </si>
  <si>
    <t>Berlin, GER (B)</t>
  </si>
  <si>
    <t>Berlin, GER</t>
  </si>
  <si>
    <t>Foellmer-Suchorski, Kristin</t>
  </si>
  <si>
    <t>Haifa, ISR</t>
  </si>
  <si>
    <t>McClain, Sean</t>
  </si>
  <si>
    <t>Summers, Jeremy</t>
  </si>
  <si>
    <t>French, Timothy</t>
  </si>
  <si>
    <t>E</t>
  </si>
  <si>
    <t>Senior Worlds, Seoul, KOR</t>
  </si>
  <si>
    <t>Worlds, Seoul, KOR</t>
  </si>
  <si>
    <t>Gerberman, Steven</t>
  </si>
  <si>
    <t>Nazarov, Aleksandr</t>
  </si>
  <si>
    <t>Yilla, Ahmed</t>
  </si>
  <si>
    <t>Ghattas, Patrick</t>
  </si>
  <si>
    <t>London, GBR (B)</t>
  </si>
  <si>
    <t>Cellini, Peter</t>
  </si>
  <si>
    <t>Fisher, Joseph</t>
  </si>
  <si>
    <t>Panchan, Nontapat</t>
  </si>
  <si>
    <t>Snyder, Derek</t>
  </si>
  <si>
    <t>Breden, Roland</t>
  </si>
  <si>
    <t>Jesi, ITA</t>
  </si>
  <si>
    <t>Tourcoing, FRA</t>
  </si>
  <si>
    <t>Madrid, SPA</t>
  </si>
  <si>
    <t>Merritt, Davis</t>
  </si>
  <si>
    <t>Eriksen, Kevin</t>
  </si>
  <si>
    <t>Tallin, EST</t>
  </si>
  <si>
    <t>N&amp;icirc;mes, FRA</t>
  </si>
  <si>
    <t>G&amp;ouml;ppingen, GER</t>
  </si>
  <si>
    <t>Sydney, AUS</t>
  </si>
  <si>
    <t>Munich, GER</t>
  </si>
  <si>
    <t>Zagunis, Marten</t>
  </si>
  <si>
    <t>Hagamen, Timothy</t>
  </si>
  <si>
    <t>Clement, Luther</t>
  </si>
  <si>
    <t>Chernov, Ilan</t>
  </si>
  <si>
    <t>Krul, Alexander</t>
  </si>
  <si>
    <t>Santiago, CUB</t>
  </si>
  <si>
    <t>Jeno, GER</t>
  </si>
  <si>
    <t>Leahy, Jacqueline</t>
  </si>
  <si>
    <t>Breden, Senta</t>
  </si>
  <si>
    <t>Stinetorf, Chloe</t>
  </si>
  <si>
    <t>Woodhouse, Enoch</t>
  </si>
  <si>
    <t>Schlaepfer, Ian</t>
  </si>
  <si>
    <t>Dunn, Ryan</t>
  </si>
  <si>
    <t>Tunis, TUN</t>
  </si>
  <si>
    <t>Marsh, Ann</t>
  </si>
  <si>
    <t>Goppingen, GER</t>
  </si>
  <si>
    <t>Bratislava, SVK</t>
  </si>
  <si>
    <t>Orleans, FRA</t>
  </si>
  <si>
    <t>Jacobson, Raelyn</t>
  </si>
  <si>
    <t>Turin, ITA</t>
  </si>
  <si>
    <t>Foggia, ITA</t>
  </si>
  <si>
    <t>Oldham Cox, Jennifer</t>
  </si>
  <si>
    <t>Banks, Michael</t>
  </si>
  <si>
    <t>Ariccia, ITA</t>
  </si>
  <si>
    <t>Gelman, Julia</t>
  </si>
  <si>
    <t>Ariccia, ITA/WS</t>
  </si>
  <si>
    <t>Jiangmen, CHN</t>
  </si>
  <si>
    <t>Smith, Julie</t>
  </si>
  <si>
    <t>Seoul, KOR</t>
  </si>
  <si>
    <t>Glasgow, GBR</t>
  </si>
  <si>
    <t>Kelsey, Seth</t>
  </si>
  <si>
    <t>Leszko, Julia</t>
  </si>
  <si>
    <t>Goteborg, SWE</t>
  </si>
  <si>
    <t>G&amp;ouml;teborg, SWE</t>
  </si>
  <si>
    <t>Salzburg, AUT</t>
  </si>
  <si>
    <t>Peabody</t>
  </si>
  <si>
    <t>Becker, Christine</t>
  </si>
  <si>
    <t>Imaizumi, Vivian</t>
  </si>
  <si>
    <t>Cox, Bethany</t>
  </si>
  <si>
    <t>Bogota, COL</t>
  </si>
  <si>
    <t>Copenhagen, DEN</t>
  </si>
  <si>
    <t>Leipzig, GER</t>
  </si>
  <si>
    <t>Cadet Worlds, South Bend</t>
  </si>
  <si>
    <t>Sinkin, Jeremy</t>
  </si>
  <si>
    <t>Momtselidze, Mike</t>
  </si>
  <si>
    <t>Leighton, Eleanor</t>
  </si>
  <si>
    <t>Cross, Emily</t>
  </si>
  <si>
    <t>Junior Worlds, South Bend</t>
  </si>
  <si>
    <t>Szarwark, Case</t>
  </si>
  <si>
    <t>Heidenheim, GER</t>
  </si>
  <si>
    <t>Bern, SUI</t>
  </si>
  <si>
    <t>Madrid, ESP</t>
  </si>
  <si>
    <t>Rochester, NY</t>
  </si>
  <si>
    <t>Jones, Melanie</t>
  </si>
  <si>
    <t>Thompson, Hannah</t>
  </si>
  <si>
    <t>Bent, Cindy</t>
  </si>
  <si>
    <t>Thompson, Metta</t>
  </si>
  <si>
    <t>Feldschuh, Michael</t>
  </si>
  <si>
    <t>Douville, Rebecca</t>
  </si>
  <si>
    <t>Eim, Stephanie</t>
  </si>
  <si>
    <t>Dupree, Jedediah</t>
  </si>
  <si>
    <t>Senior Worlds, Budapest, HUN</t>
  </si>
  <si>
    <t>Worlds, Budapest, HUN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</si>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</sst>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color indexed="18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1" xfId="0" applyFill="1" applyBorder="1" applyAlignment="1">
      <alignment/>
    </xf>
    <xf numFmtId="1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15" fontId="5" fillId="0" borderId="2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15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" fontId="0" fillId="0" borderId="5" xfId="0" applyNumberForma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D</v>
          </cell>
          <cell r="E2" t="str">
            <v>E</v>
          </cell>
          <cell r="F2" t="str">
            <v>F</v>
          </cell>
          <cell r="G2" t="str">
            <v>G</v>
          </cell>
          <cell r="H2" t="str">
            <v>H</v>
          </cell>
          <cell r="I2" t="str">
            <v>X</v>
          </cell>
          <cell r="J2" t="str">
            <v>Y</v>
          </cell>
          <cell r="K2" t="str">
            <v>Z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500</v>
          </cell>
          <cell r="F4">
            <v>600</v>
          </cell>
          <cell r="G4">
            <v>800</v>
          </cell>
          <cell r="H4">
            <v>1200</v>
          </cell>
          <cell r="I4">
            <v>1000</v>
          </cell>
          <cell r="J4">
            <v>1000</v>
          </cell>
          <cell r="K4">
            <v>1000</v>
          </cell>
        </row>
        <row r="5">
          <cell r="A5">
            <v>2</v>
          </cell>
          <cell r="B5">
            <v>92</v>
          </cell>
          <cell r="C5">
            <v>184</v>
          </cell>
          <cell r="D5">
            <v>368</v>
          </cell>
          <cell r="E5">
            <v>460</v>
          </cell>
          <cell r="F5">
            <v>552</v>
          </cell>
          <cell r="G5">
            <v>736</v>
          </cell>
          <cell r="H5">
            <v>1104</v>
          </cell>
          <cell r="I5">
            <v>920</v>
          </cell>
          <cell r="J5">
            <v>920</v>
          </cell>
          <cell r="K5">
            <v>925</v>
          </cell>
        </row>
        <row r="6">
          <cell r="A6">
            <v>2.25</v>
          </cell>
          <cell r="B6">
            <v>81.75</v>
          </cell>
          <cell r="C6">
            <v>166</v>
          </cell>
          <cell r="D6">
            <v>332</v>
          </cell>
          <cell r="E6">
            <v>415</v>
          </cell>
          <cell r="F6">
            <v>498</v>
          </cell>
          <cell r="G6">
            <v>664</v>
          </cell>
          <cell r="H6">
            <v>996</v>
          </cell>
          <cell r="I6">
            <v>830</v>
          </cell>
          <cell r="J6">
            <v>830</v>
          </cell>
          <cell r="K6">
            <v>840</v>
          </cell>
        </row>
        <row r="7">
          <cell r="A7">
            <v>2.33</v>
          </cell>
          <cell r="B7">
            <v>85.67</v>
          </cell>
          <cell r="C7">
            <v>174.67</v>
          </cell>
          <cell r="D7">
            <v>349.33</v>
          </cell>
          <cell r="E7">
            <v>436.67</v>
          </cell>
          <cell r="F7">
            <v>524</v>
          </cell>
          <cell r="G7">
            <v>698.67</v>
          </cell>
          <cell r="H7">
            <v>1048</v>
          </cell>
          <cell r="I7">
            <v>873.33</v>
          </cell>
          <cell r="J7">
            <v>873.33</v>
          </cell>
          <cell r="K7">
            <v>868.33</v>
          </cell>
        </row>
        <row r="8">
          <cell r="A8">
            <v>2.5</v>
          </cell>
          <cell r="B8">
            <v>88.5</v>
          </cell>
          <cell r="C8">
            <v>177</v>
          </cell>
          <cell r="D8">
            <v>354</v>
          </cell>
          <cell r="E8">
            <v>442.5</v>
          </cell>
          <cell r="F8">
            <v>531</v>
          </cell>
          <cell r="G8">
            <v>708</v>
          </cell>
          <cell r="H8">
            <v>1062</v>
          </cell>
          <cell r="I8">
            <v>885</v>
          </cell>
          <cell r="J8">
            <v>885</v>
          </cell>
          <cell r="K8">
            <v>882.5</v>
          </cell>
        </row>
        <row r="9">
          <cell r="A9">
            <v>3</v>
          </cell>
          <cell r="B9">
            <v>85</v>
          </cell>
          <cell r="C9">
            <v>170</v>
          </cell>
          <cell r="D9">
            <v>340</v>
          </cell>
          <cell r="E9">
            <v>425</v>
          </cell>
          <cell r="F9">
            <v>510</v>
          </cell>
          <cell r="G9">
            <v>680</v>
          </cell>
          <cell r="H9">
            <v>1020</v>
          </cell>
          <cell r="I9">
            <v>850</v>
          </cell>
          <cell r="J9">
            <v>850</v>
          </cell>
          <cell r="K9">
            <v>840</v>
          </cell>
        </row>
        <row r="10">
          <cell r="A10">
            <v>3.25</v>
          </cell>
          <cell r="B10">
            <v>76.13</v>
          </cell>
          <cell r="C10">
            <v>154.75</v>
          </cell>
          <cell r="D10">
            <v>309.5</v>
          </cell>
          <cell r="E10">
            <v>386.88</v>
          </cell>
          <cell r="F10">
            <v>464.25</v>
          </cell>
          <cell r="G10">
            <v>619</v>
          </cell>
          <cell r="H10">
            <v>928.5</v>
          </cell>
          <cell r="I10">
            <v>773.75</v>
          </cell>
          <cell r="J10">
            <v>773.75</v>
          </cell>
          <cell r="K10">
            <v>792.5</v>
          </cell>
        </row>
        <row r="11">
          <cell r="A11">
            <v>3.33</v>
          </cell>
          <cell r="B11">
            <v>78.33</v>
          </cell>
          <cell r="C11">
            <v>160</v>
          </cell>
          <cell r="D11">
            <v>320</v>
          </cell>
          <cell r="E11">
            <v>400</v>
          </cell>
          <cell r="F11">
            <v>480</v>
          </cell>
          <cell r="G11">
            <v>640</v>
          </cell>
          <cell r="H11">
            <v>960</v>
          </cell>
          <cell r="I11">
            <v>800</v>
          </cell>
          <cell r="J11">
            <v>800</v>
          </cell>
          <cell r="K11">
            <v>811.67</v>
          </cell>
        </row>
        <row r="12">
          <cell r="A12">
            <v>3.5</v>
          </cell>
          <cell r="B12">
            <v>82.5</v>
          </cell>
          <cell r="C12">
            <v>170</v>
          </cell>
          <cell r="D12">
            <v>340</v>
          </cell>
          <cell r="E12">
            <v>425</v>
          </cell>
          <cell r="F12">
            <v>510</v>
          </cell>
          <cell r="G12">
            <v>680</v>
          </cell>
          <cell r="H12">
            <v>1020</v>
          </cell>
          <cell r="I12">
            <v>850</v>
          </cell>
          <cell r="J12">
            <v>850</v>
          </cell>
          <cell r="K12">
            <v>840</v>
          </cell>
        </row>
        <row r="13">
          <cell r="A13">
            <v>4</v>
          </cell>
          <cell r="B13">
            <v>80</v>
          </cell>
          <cell r="C13">
            <v>170</v>
          </cell>
          <cell r="D13">
            <v>340</v>
          </cell>
          <cell r="E13">
            <v>425</v>
          </cell>
          <cell r="F13">
            <v>510</v>
          </cell>
          <cell r="G13">
            <v>680</v>
          </cell>
          <cell r="H13">
            <v>1020</v>
          </cell>
          <cell r="I13">
            <v>850</v>
          </cell>
          <cell r="J13">
            <v>850</v>
          </cell>
          <cell r="K13">
            <v>840</v>
          </cell>
        </row>
        <row r="14">
          <cell r="A14">
            <v>4.25</v>
          </cell>
          <cell r="B14">
            <v>72.13</v>
          </cell>
          <cell r="C14">
            <v>146.75</v>
          </cell>
          <cell r="D14">
            <v>293.5</v>
          </cell>
          <cell r="E14">
            <v>366.88</v>
          </cell>
          <cell r="F14">
            <v>440.25</v>
          </cell>
          <cell r="G14">
            <v>587</v>
          </cell>
          <cell r="H14">
            <v>880.5</v>
          </cell>
          <cell r="I14">
            <v>733.75</v>
          </cell>
          <cell r="J14">
            <v>733.75</v>
          </cell>
          <cell r="K14">
            <v>761.25</v>
          </cell>
        </row>
        <row r="15">
          <cell r="A15">
            <v>4.33</v>
          </cell>
          <cell r="B15">
            <v>73.17</v>
          </cell>
          <cell r="C15">
            <v>149.67</v>
          </cell>
          <cell r="D15">
            <v>299.33</v>
          </cell>
          <cell r="E15">
            <v>374.17</v>
          </cell>
          <cell r="F15">
            <v>449</v>
          </cell>
          <cell r="G15">
            <v>598.67</v>
          </cell>
          <cell r="H15">
            <v>898</v>
          </cell>
          <cell r="I15">
            <v>748.33</v>
          </cell>
          <cell r="J15">
            <v>748.33</v>
          </cell>
          <cell r="K15">
            <v>776.67</v>
          </cell>
        </row>
        <row r="16">
          <cell r="A16">
            <v>4.5</v>
          </cell>
          <cell r="B16">
            <v>75</v>
          </cell>
          <cell r="C16">
            <v>155</v>
          </cell>
          <cell r="D16">
            <v>310</v>
          </cell>
          <cell r="E16">
            <v>387.5</v>
          </cell>
          <cell r="F16">
            <v>465</v>
          </cell>
          <cell r="G16">
            <v>620</v>
          </cell>
          <cell r="H16">
            <v>930</v>
          </cell>
          <cell r="I16">
            <v>775</v>
          </cell>
          <cell r="J16">
            <v>775</v>
          </cell>
          <cell r="K16">
            <v>797.5</v>
          </cell>
        </row>
        <row r="17">
          <cell r="A17">
            <v>5</v>
          </cell>
          <cell r="B17">
            <v>70</v>
          </cell>
          <cell r="C17">
            <v>140</v>
          </cell>
          <cell r="D17">
            <v>280</v>
          </cell>
          <cell r="E17">
            <v>350</v>
          </cell>
          <cell r="F17">
            <v>420</v>
          </cell>
          <cell r="G17">
            <v>560</v>
          </cell>
          <cell r="H17">
            <v>840</v>
          </cell>
          <cell r="I17">
            <v>700</v>
          </cell>
          <cell r="J17">
            <v>700</v>
          </cell>
          <cell r="K17">
            <v>755</v>
          </cell>
        </row>
        <row r="18">
          <cell r="A18">
            <v>5.25</v>
          </cell>
          <cell r="B18">
            <v>69.25</v>
          </cell>
          <cell r="C18">
            <v>138.5</v>
          </cell>
          <cell r="D18">
            <v>277</v>
          </cell>
          <cell r="E18">
            <v>346.25</v>
          </cell>
          <cell r="F18">
            <v>415.5</v>
          </cell>
          <cell r="G18">
            <v>554</v>
          </cell>
          <cell r="H18">
            <v>831</v>
          </cell>
          <cell r="I18">
            <v>692.5</v>
          </cell>
          <cell r="J18">
            <v>692.5</v>
          </cell>
          <cell r="K18">
            <v>725</v>
          </cell>
        </row>
        <row r="19">
          <cell r="A19">
            <v>5.33</v>
          </cell>
          <cell r="B19">
            <v>69.5</v>
          </cell>
          <cell r="C19">
            <v>139</v>
          </cell>
          <cell r="D19">
            <v>278</v>
          </cell>
          <cell r="E19">
            <v>347.5</v>
          </cell>
          <cell r="F19">
            <v>417</v>
          </cell>
          <cell r="G19">
            <v>556</v>
          </cell>
          <cell r="H19">
            <v>834</v>
          </cell>
          <cell r="I19">
            <v>695</v>
          </cell>
          <cell r="J19">
            <v>695</v>
          </cell>
          <cell r="K19">
            <v>735</v>
          </cell>
        </row>
        <row r="20">
          <cell r="A20">
            <v>5.5</v>
          </cell>
          <cell r="B20">
            <v>69.75</v>
          </cell>
          <cell r="C20">
            <v>139.5</v>
          </cell>
          <cell r="D20">
            <v>279</v>
          </cell>
          <cell r="E20">
            <v>348.75</v>
          </cell>
          <cell r="F20">
            <v>418.5</v>
          </cell>
          <cell r="G20">
            <v>558</v>
          </cell>
          <cell r="H20">
            <v>837</v>
          </cell>
          <cell r="I20">
            <v>697.5</v>
          </cell>
          <cell r="J20">
            <v>697.5</v>
          </cell>
          <cell r="K20">
            <v>745</v>
          </cell>
        </row>
        <row r="21">
          <cell r="A21">
            <v>6</v>
          </cell>
          <cell r="B21">
            <v>69.5</v>
          </cell>
          <cell r="C21">
            <v>139</v>
          </cell>
          <cell r="D21">
            <v>278</v>
          </cell>
          <cell r="E21">
            <v>347.5</v>
          </cell>
          <cell r="F21">
            <v>417</v>
          </cell>
          <cell r="G21">
            <v>556</v>
          </cell>
          <cell r="H21">
            <v>834</v>
          </cell>
          <cell r="I21">
            <v>695</v>
          </cell>
          <cell r="J21">
            <v>695</v>
          </cell>
          <cell r="K21">
            <v>735</v>
          </cell>
        </row>
        <row r="22">
          <cell r="A22">
            <v>6.25</v>
          </cell>
          <cell r="B22">
            <v>65.13</v>
          </cell>
          <cell r="C22">
            <v>130.25</v>
          </cell>
          <cell r="D22">
            <v>260.5</v>
          </cell>
          <cell r="E22">
            <v>325.63</v>
          </cell>
          <cell r="F22">
            <v>390.75</v>
          </cell>
          <cell r="G22">
            <v>521</v>
          </cell>
          <cell r="H22">
            <v>781.5</v>
          </cell>
          <cell r="I22">
            <v>651.25</v>
          </cell>
          <cell r="J22">
            <v>651.25</v>
          </cell>
          <cell r="K22">
            <v>691.25</v>
          </cell>
        </row>
        <row r="23">
          <cell r="A23">
            <v>6.33</v>
          </cell>
          <cell r="B23">
            <v>69</v>
          </cell>
          <cell r="C23">
            <v>138</v>
          </cell>
          <cell r="D23">
            <v>276</v>
          </cell>
          <cell r="E23">
            <v>345</v>
          </cell>
          <cell r="F23">
            <v>414</v>
          </cell>
          <cell r="G23">
            <v>552</v>
          </cell>
          <cell r="H23">
            <v>828</v>
          </cell>
          <cell r="I23">
            <v>690</v>
          </cell>
          <cell r="J23">
            <v>690</v>
          </cell>
          <cell r="K23">
            <v>715</v>
          </cell>
        </row>
        <row r="24">
          <cell r="A24">
            <v>6.5</v>
          </cell>
          <cell r="B24">
            <v>69.25</v>
          </cell>
          <cell r="C24">
            <v>138.5</v>
          </cell>
          <cell r="D24">
            <v>277</v>
          </cell>
          <cell r="E24">
            <v>346.25</v>
          </cell>
          <cell r="F24">
            <v>415.5</v>
          </cell>
          <cell r="G24">
            <v>554</v>
          </cell>
          <cell r="H24">
            <v>831</v>
          </cell>
          <cell r="I24">
            <v>692.5</v>
          </cell>
          <cell r="J24">
            <v>692.5</v>
          </cell>
          <cell r="K24">
            <v>725</v>
          </cell>
        </row>
        <row r="25">
          <cell r="A25">
            <v>7</v>
          </cell>
          <cell r="B25">
            <v>69</v>
          </cell>
          <cell r="C25">
            <v>138</v>
          </cell>
          <cell r="D25">
            <v>276</v>
          </cell>
          <cell r="E25">
            <v>345</v>
          </cell>
          <cell r="F25">
            <v>414</v>
          </cell>
          <cell r="G25">
            <v>552</v>
          </cell>
          <cell r="H25">
            <v>828</v>
          </cell>
          <cell r="I25">
            <v>690</v>
          </cell>
          <cell r="J25">
            <v>690</v>
          </cell>
          <cell r="K25">
            <v>715</v>
          </cell>
        </row>
        <row r="26">
          <cell r="A26">
            <v>7.25</v>
          </cell>
          <cell r="B26">
            <v>61</v>
          </cell>
          <cell r="C26">
            <v>122</v>
          </cell>
          <cell r="D26">
            <v>244.25</v>
          </cell>
          <cell r="E26">
            <v>305.38</v>
          </cell>
          <cell r="F26">
            <v>366.5</v>
          </cell>
          <cell r="G26">
            <v>488</v>
          </cell>
          <cell r="H26">
            <v>732</v>
          </cell>
          <cell r="I26">
            <v>610</v>
          </cell>
          <cell r="J26">
            <v>610.75</v>
          </cell>
          <cell r="K26">
            <v>658.75</v>
          </cell>
        </row>
        <row r="27">
          <cell r="A27">
            <v>7.33</v>
          </cell>
          <cell r="B27">
            <v>63.67</v>
          </cell>
          <cell r="C27">
            <v>127.33</v>
          </cell>
          <cell r="D27">
            <v>254.67</v>
          </cell>
          <cell r="E27">
            <v>318.34</v>
          </cell>
          <cell r="F27">
            <v>382</v>
          </cell>
          <cell r="G27">
            <v>509.33</v>
          </cell>
          <cell r="H27">
            <v>764</v>
          </cell>
          <cell r="I27">
            <v>636.67</v>
          </cell>
          <cell r="J27">
            <v>636.67</v>
          </cell>
          <cell r="K27">
            <v>676.67</v>
          </cell>
        </row>
        <row r="28">
          <cell r="A28">
            <v>7.5</v>
          </cell>
          <cell r="B28">
            <v>68.75</v>
          </cell>
          <cell r="C28">
            <v>137.5</v>
          </cell>
          <cell r="D28">
            <v>275</v>
          </cell>
          <cell r="E28">
            <v>343.75</v>
          </cell>
          <cell r="F28">
            <v>412.5</v>
          </cell>
          <cell r="G28">
            <v>550</v>
          </cell>
          <cell r="H28">
            <v>825</v>
          </cell>
          <cell r="I28">
            <v>687.5</v>
          </cell>
          <cell r="J28">
            <v>687.5</v>
          </cell>
          <cell r="K28">
            <v>705</v>
          </cell>
        </row>
        <row r="29">
          <cell r="A29">
            <v>8</v>
          </cell>
          <cell r="B29">
            <v>68.5</v>
          </cell>
          <cell r="C29">
            <v>137</v>
          </cell>
          <cell r="D29">
            <v>274</v>
          </cell>
          <cell r="E29">
            <v>342.5</v>
          </cell>
          <cell r="F29">
            <v>411</v>
          </cell>
          <cell r="G29">
            <v>548</v>
          </cell>
          <cell r="H29">
            <v>822</v>
          </cell>
          <cell r="I29">
            <v>685</v>
          </cell>
          <cell r="J29">
            <v>685</v>
          </cell>
          <cell r="K29">
            <v>695</v>
          </cell>
        </row>
        <row r="30">
          <cell r="A30">
            <v>8.25</v>
          </cell>
          <cell r="B30">
            <v>56.88</v>
          </cell>
          <cell r="C30">
            <v>113.75</v>
          </cell>
          <cell r="D30">
            <v>228.25</v>
          </cell>
          <cell r="E30">
            <v>285.5</v>
          </cell>
          <cell r="F30">
            <v>342.75</v>
          </cell>
          <cell r="G30">
            <v>455</v>
          </cell>
          <cell r="H30">
            <v>682.5</v>
          </cell>
          <cell r="I30">
            <v>568.75</v>
          </cell>
          <cell r="J30">
            <v>571</v>
          </cell>
          <cell r="K30">
            <v>627.5</v>
          </cell>
        </row>
        <row r="31">
          <cell r="A31">
            <v>8.33</v>
          </cell>
          <cell r="B31">
            <v>58.33</v>
          </cell>
          <cell r="C31">
            <v>116.67</v>
          </cell>
          <cell r="D31">
            <v>233.67</v>
          </cell>
          <cell r="E31">
            <v>292.17</v>
          </cell>
          <cell r="F31">
            <v>350.67</v>
          </cell>
          <cell r="G31">
            <v>466.67</v>
          </cell>
          <cell r="H31">
            <v>700</v>
          </cell>
          <cell r="I31">
            <v>583.33</v>
          </cell>
          <cell r="J31">
            <v>584.33</v>
          </cell>
          <cell r="K31">
            <v>640</v>
          </cell>
        </row>
        <row r="32">
          <cell r="A32">
            <v>8.5</v>
          </cell>
          <cell r="B32">
            <v>61</v>
          </cell>
          <cell r="C32">
            <v>122</v>
          </cell>
          <cell r="D32">
            <v>244</v>
          </cell>
          <cell r="E32">
            <v>305</v>
          </cell>
          <cell r="F32">
            <v>366</v>
          </cell>
          <cell r="G32">
            <v>488</v>
          </cell>
          <cell r="H32">
            <v>732</v>
          </cell>
          <cell r="I32">
            <v>610</v>
          </cell>
          <cell r="J32">
            <v>610</v>
          </cell>
          <cell r="K32">
            <v>657.5</v>
          </cell>
        </row>
        <row r="33">
          <cell r="A33">
            <v>9</v>
          </cell>
          <cell r="B33">
            <v>53.5</v>
          </cell>
          <cell r="C33">
            <v>107</v>
          </cell>
          <cell r="D33">
            <v>214</v>
          </cell>
          <cell r="E33">
            <v>267.5</v>
          </cell>
          <cell r="F33">
            <v>321</v>
          </cell>
          <cell r="G33">
            <v>428</v>
          </cell>
          <cell r="H33">
            <v>642</v>
          </cell>
          <cell r="I33">
            <v>535</v>
          </cell>
          <cell r="J33">
            <v>535</v>
          </cell>
          <cell r="K33">
            <v>620</v>
          </cell>
        </row>
        <row r="34">
          <cell r="A34">
            <v>9.25</v>
          </cell>
          <cell r="B34">
            <v>52.75</v>
          </cell>
          <cell r="C34">
            <v>105.5</v>
          </cell>
          <cell r="D34">
            <v>212.5</v>
          </cell>
          <cell r="E34">
            <v>266</v>
          </cell>
          <cell r="F34">
            <v>319.5</v>
          </cell>
          <cell r="G34">
            <v>422</v>
          </cell>
          <cell r="H34">
            <v>633</v>
          </cell>
          <cell r="I34">
            <v>527.5</v>
          </cell>
          <cell r="J34">
            <v>532</v>
          </cell>
          <cell r="K34">
            <v>597.5</v>
          </cell>
        </row>
        <row r="35">
          <cell r="A35">
            <v>9.33</v>
          </cell>
          <cell r="B35">
            <v>53</v>
          </cell>
          <cell r="C35">
            <v>106</v>
          </cell>
          <cell r="D35">
            <v>213</v>
          </cell>
          <cell r="E35">
            <v>266.5</v>
          </cell>
          <cell r="F35">
            <v>320</v>
          </cell>
          <cell r="G35">
            <v>424</v>
          </cell>
          <cell r="H35">
            <v>636</v>
          </cell>
          <cell r="I35">
            <v>530</v>
          </cell>
          <cell r="J35">
            <v>533</v>
          </cell>
          <cell r="K35">
            <v>605</v>
          </cell>
        </row>
        <row r="36">
          <cell r="A36">
            <v>9.5</v>
          </cell>
          <cell r="B36">
            <v>53.25</v>
          </cell>
          <cell r="C36">
            <v>106.5</v>
          </cell>
          <cell r="D36">
            <v>213.5</v>
          </cell>
          <cell r="E36">
            <v>267</v>
          </cell>
          <cell r="F36">
            <v>320.5</v>
          </cell>
          <cell r="G36">
            <v>426</v>
          </cell>
          <cell r="H36">
            <v>639</v>
          </cell>
          <cell r="I36">
            <v>532.5</v>
          </cell>
          <cell r="J36">
            <v>534</v>
          </cell>
          <cell r="K36">
            <v>612.5</v>
          </cell>
        </row>
        <row r="37">
          <cell r="A37">
            <v>10</v>
          </cell>
          <cell r="B37">
            <v>53</v>
          </cell>
          <cell r="C37">
            <v>106</v>
          </cell>
          <cell r="D37">
            <v>213</v>
          </cell>
          <cell r="E37">
            <v>266.5</v>
          </cell>
          <cell r="F37">
            <v>320</v>
          </cell>
          <cell r="G37">
            <v>424</v>
          </cell>
          <cell r="H37">
            <v>636</v>
          </cell>
          <cell r="I37">
            <v>530</v>
          </cell>
          <cell r="J37">
            <v>533</v>
          </cell>
          <cell r="K37">
            <v>605</v>
          </cell>
        </row>
        <row r="38">
          <cell r="A38">
            <v>10.25</v>
          </cell>
          <cell r="B38">
            <v>52.25</v>
          </cell>
          <cell r="C38">
            <v>104.5</v>
          </cell>
          <cell r="D38">
            <v>209.75</v>
          </cell>
          <cell r="E38">
            <v>262.38</v>
          </cell>
          <cell r="F38">
            <v>315</v>
          </cell>
          <cell r="G38">
            <v>418</v>
          </cell>
          <cell r="H38">
            <v>627</v>
          </cell>
          <cell r="I38">
            <v>522.5</v>
          </cell>
          <cell r="J38">
            <v>524.75</v>
          </cell>
          <cell r="K38">
            <v>573.75</v>
          </cell>
        </row>
        <row r="39">
          <cell r="A39">
            <v>10.33</v>
          </cell>
          <cell r="B39">
            <v>52.5</v>
          </cell>
          <cell r="C39">
            <v>105</v>
          </cell>
          <cell r="D39">
            <v>212</v>
          </cell>
          <cell r="E39">
            <v>265.5</v>
          </cell>
          <cell r="F39">
            <v>319</v>
          </cell>
          <cell r="G39">
            <v>420</v>
          </cell>
          <cell r="H39">
            <v>630</v>
          </cell>
          <cell r="I39">
            <v>525</v>
          </cell>
          <cell r="J39">
            <v>531</v>
          </cell>
          <cell r="K39">
            <v>590</v>
          </cell>
        </row>
        <row r="40">
          <cell r="A40">
            <v>10.5</v>
          </cell>
          <cell r="B40">
            <v>52.75</v>
          </cell>
          <cell r="C40">
            <v>105.5</v>
          </cell>
          <cell r="D40">
            <v>212.5</v>
          </cell>
          <cell r="E40">
            <v>266</v>
          </cell>
          <cell r="F40">
            <v>319.5</v>
          </cell>
          <cell r="G40">
            <v>422</v>
          </cell>
          <cell r="H40">
            <v>633</v>
          </cell>
          <cell r="I40">
            <v>527.5</v>
          </cell>
          <cell r="J40">
            <v>532</v>
          </cell>
          <cell r="K40">
            <v>597.5</v>
          </cell>
        </row>
        <row r="41">
          <cell r="A41">
            <v>11</v>
          </cell>
          <cell r="B41">
            <v>52.5</v>
          </cell>
          <cell r="C41">
            <v>105</v>
          </cell>
          <cell r="D41">
            <v>212</v>
          </cell>
          <cell r="E41">
            <v>265.5</v>
          </cell>
          <cell r="F41">
            <v>319</v>
          </cell>
          <cell r="G41">
            <v>420</v>
          </cell>
          <cell r="H41">
            <v>630</v>
          </cell>
          <cell r="I41">
            <v>525</v>
          </cell>
          <cell r="J41">
            <v>531</v>
          </cell>
          <cell r="K41">
            <v>590</v>
          </cell>
        </row>
        <row r="42">
          <cell r="A42">
            <v>11.25</v>
          </cell>
          <cell r="B42">
            <v>51.75</v>
          </cell>
          <cell r="C42">
            <v>103.5</v>
          </cell>
          <cell r="D42">
            <v>207</v>
          </cell>
          <cell r="E42">
            <v>258.75</v>
          </cell>
          <cell r="F42">
            <v>310.5</v>
          </cell>
          <cell r="G42">
            <v>414</v>
          </cell>
          <cell r="H42">
            <v>621</v>
          </cell>
          <cell r="I42">
            <v>517.5</v>
          </cell>
          <cell r="J42">
            <v>517.5</v>
          </cell>
          <cell r="K42">
            <v>550</v>
          </cell>
        </row>
        <row r="43">
          <cell r="A43">
            <v>11.33</v>
          </cell>
          <cell r="B43">
            <v>52</v>
          </cell>
          <cell r="C43">
            <v>104</v>
          </cell>
          <cell r="D43">
            <v>208.67</v>
          </cell>
          <cell r="E43">
            <v>261</v>
          </cell>
          <cell r="F43">
            <v>313.33</v>
          </cell>
          <cell r="G43">
            <v>416</v>
          </cell>
          <cell r="H43">
            <v>624</v>
          </cell>
          <cell r="I43">
            <v>520</v>
          </cell>
          <cell r="J43">
            <v>522</v>
          </cell>
          <cell r="K43">
            <v>563.33</v>
          </cell>
        </row>
        <row r="44">
          <cell r="A44">
            <v>11.5</v>
          </cell>
          <cell r="B44">
            <v>52.25</v>
          </cell>
          <cell r="C44">
            <v>104.5</v>
          </cell>
          <cell r="D44">
            <v>211.5</v>
          </cell>
          <cell r="E44">
            <v>265</v>
          </cell>
          <cell r="F44">
            <v>318.5</v>
          </cell>
          <cell r="G44">
            <v>418</v>
          </cell>
          <cell r="H44">
            <v>627</v>
          </cell>
          <cell r="I44">
            <v>522.5</v>
          </cell>
          <cell r="J44">
            <v>530</v>
          </cell>
          <cell r="K44">
            <v>582.5</v>
          </cell>
        </row>
        <row r="45">
          <cell r="A45">
            <v>12</v>
          </cell>
          <cell r="B45">
            <v>52</v>
          </cell>
          <cell r="C45">
            <v>104</v>
          </cell>
          <cell r="D45">
            <v>211</v>
          </cell>
          <cell r="E45">
            <v>264.5</v>
          </cell>
          <cell r="F45">
            <v>318</v>
          </cell>
          <cell r="G45">
            <v>416</v>
          </cell>
          <cell r="H45">
            <v>624</v>
          </cell>
          <cell r="I45">
            <v>520</v>
          </cell>
          <cell r="J45">
            <v>529</v>
          </cell>
          <cell r="K45">
            <v>575</v>
          </cell>
        </row>
        <row r="46">
          <cell r="A46">
            <v>12.25</v>
          </cell>
          <cell r="B46">
            <v>51.25</v>
          </cell>
          <cell r="C46">
            <v>102.5</v>
          </cell>
          <cell r="D46">
            <v>204.25</v>
          </cell>
          <cell r="E46">
            <v>255.13</v>
          </cell>
          <cell r="F46">
            <v>306</v>
          </cell>
          <cell r="G46">
            <v>410</v>
          </cell>
          <cell r="H46">
            <v>615</v>
          </cell>
          <cell r="I46">
            <v>512.5</v>
          </cell>
          <cell r="J46">
            <v>510.25</v>
          </cell>
          <cell r="K46">
            <v>526.25</v>
          </cell>
        </row>
        <row r="47">
          <cell r="A47">
            <v>12.33</v>
          </cell>
          <cell r="B47">
            <v>51.5</v>
          </cell>
          <cell r="C47">
            <v>103</v>
          </cell>
          <cell r="D47">
            <v>205.33</v>
          </cell>
          <cell r="E47">
            <v>256.5</v>
          </cell>
          <cell r="F47">
            <v>307.67</v>
          </cell>
          <cell r="G47">
            <v>412</v>
          </cell>
          <cell r="H47">
            <v>618</v>
          </cell>
          <cell r="I47">
            <v>515</v>
          </cell>
          <cell r="J47">
            <v>513</v>
          </cell>
          <cell r="K47">
            <v>536.67</v>
          </cell>
        </row>
        <row r="48">
          <cell r="A48">
            <v>12.5</v>
          </cell>
          <cell r="B48">
            <v>51.75</v>
          </cell>
          <cell r="C48">
            <v>103.5</v>
          </cell>
          <cell r="D48">
            <v>207</v>
          </cell>
          <cell r="E48">
            <v>258.75</v>
          </cell>
          <cell r="F48">
            <v>310.5</v>
          </cell>
          <cell r="G48">
            <v>414</v>
          </cell>
          <cell r="H48">
            <v>621</v>
          </cell>
          <cell r="I48">
            <v>517.5</v>
          </cell>
          <cell r="J48">
            <v>517.5</v>
          </cell>
          <cell r="K48">
            <v>550</v>
          </cell>
        </row>
        <row r="49">
          <cell r="A49">
            <v>13</v>
          </cell>
          <cell r="B49">
            <v>51.5</v>
          </cell>
          <cell r="C49">
            <v>103</v>
          </cell>
          <cell r="D49">
            <v>203</v>
          </cell>
          <cell r="E49">
            <v>253</v>
          </cell>
          <cell r="F49">
            <v>303</v>
          </cell>
          <cell r="G49">
            <v>412</v>
          </cell>
          <cell r="H49">
            <v>618</v>
          </cell>
          <cell r="I49">
            <v>515</v>
          </cell>
          <cell r="J49">
            <v>506</v>
          </cell>
          <cell r="K49">
            <v>525</v>
          </cell>
        </row>
        <row r="50">
          <cell r="A50">
            <v>13.25</v>
          </cell>
          <cell r="B50">
            <v>50.75</v>
          </cell>
          <cell r="C50">
            <v>101.5</v>
          </cell>
          <cell r="D50">
            <v>201.5</v>
          </cell>
          <cell r="E50">
            <v>251.5</v>
          </cell>
          <cell r="F50">
            <v>301.5</v>
          </cell>
          <cell r="G50">
            <v>406</v>
          </cell>
          <cell r="H50">
            <v>609</v>
          </cell>
          <cell r="I50">
            <v>507.5</v>
          </cell>
          <cell r="J50">
            <v>503</v>
          </cell>
          <cell r="K50">
            <v>502.5</v>
          </cell>
        </row>
        <row r="51">
          <cell r="A51">
            <v>13.33</v>
          </cell>
          <cell r="B51">
            <v>51</v>
          </cell>
          <cell r="C51">
            <v>102</v>
          </cell>
          <cell r="D51">
            <v>202</v>
          </cell>
          <cell r="E51">
            <v>252</v>
          </cell>
          <cell r="F51">
            <v>302</v>
          </cell>
          <cell r="G51">
            <v>408</v>
          </cell>
          <cell r="H51">
            <v>612</v>
          </cell>
          <cell r="I51">
            <v>510</v>
          </cell>
          <cell r="J51">
            <v>504</v>
          </cell>
          <cell r="K51">
            <v>510</v>
          </cell>
        </row>
        <row r="52">
          <cell r="A52">
            <v>13.5</v>
          </cell>
          <cell r="B52">
            <v>51.25</v>
          </cell>
          <cell r="C52">
            <v>102.5</v>
          </cell>
          <cell r="D52">
            <v>202.5</v>
          </cell>
          <cell r="E52">
            <v>252.5</v>
          </cell>
          <cell r="F52">
            <v>302.5</v>
          </cell>
          <cell r="G52">
            <v>410</v>
          </cell>
          <cell r="H52">
            <v>615</v>
          </cell>
          <cell r="I52">
            <v>512.5</v>
          </cell>
          <cell r="J52">
            <v>505</v>
          </cell>
          <cell r="K52">
            <v>517.5</v>
          </cell>
        </row>
        <row r="53">
          <cell r="A53">
            <v>14</v>
          </cell>
          <cell r="B53">
            <v>51</v>
          </cell>
          <cell r="C53">
            <v>102</v>
          </cell>
          <cell r="D53">
            <v>202</v>
          </cell>
          <cell r="E53">
            <v>252</v>
          </cell>
          <cell r="F53">
            <v>302</v>
          </cell>
          <cell r="G53">
            <v>408</v>
          </cell>
          <cell r="H53">
            <v>612</v>
          </cell>
          <cell r="I53">
            <v>510</v>
          </cell>
          <cell r="J53">
            <v>504</v>
          </cell>
          <cell r="K53">
            <v>510</v>
          </cell>
        </row>
        <row r="54">
          <cell r="A54">
            <v>14.25</v>
          </cell>
          <cell r="B54">
            <v>46.63</v>
          </cell>
          <cell r="C54">
            <v>93.25</v>
          </cell>
          <cell r="D54">
            <v>185.75</v>
          </cell>
          <cell r="E54">
            <v>232</v>
          </cell>
          <cell r="F54">
            <v>278.25</v>
          </cell>
          <cell r="G54">
            <v>373</v>
          </cell>
          <cell r="H54">
            <v>559.5</v>
          </cell>
          <cell r="I54">
            <v>466.25</v>
          </cell>
          <cell r="J54">
            <v>464</v>
          </cell>
          <cell r="K54">
            <v>475</v>
          </cell>
        </row>
        <row r="55">
          <cell r="A55">
            <v>14.33</v>
          </cell>
          <cell r="B55">
            <v>50.5</v>
          </cell>
          <cell r="C55">
            <v>101</v>
          </cell>
          <cell r="D55">
            <v>201</v>
          </cell>
          <cell r="E55">
            <v>251</v>
          </cell>
          <cell r="F55">
            <v>301</v>
          </cell>
          <cell r="G55">
            <v>404</v>
          </cell>
          <cell r="H55">
            <v>606</v>
          </cell>
          <cell r="I55">
            <v>505</v>
          </cell>
          <cell r="J55">
            <v>502</v>
          </cell>
          <cell r="K55">
            <v>495</v>
          </cell>
        </row>
        <row r="56">
          <cell r="A56">
            <v>14.5</v>
          </cell>
          <cell r="B56">
            <v>50.75</v>
          </cell>
          <cell r="C56">
            <v>101.5</v>
          </cell>
          <cell r="D56">
            <v>201.5</v>
          </cell>
          <cell r="E56">
            <v>251.5</v>
          </cell>
          <cell r="F56">
            <v>301.5</v>
          </cell>
          <cell r="G56">
            <v>406</v>
          </cell>
          <cell r="H56">
            <v>609</v>
          </cell>
          <cell r="I56">
            <v>507.5</v>
          </cell>
          <cell r="J56">
            <v>503</v>
          </cell>
          <cell r="K56">
            <v>502.5</v>
          </cell>
        </row>
        <row r="57">
          <cell r="A57">
            <v>15</v>
          </cell>
          <cell r="B57">
            <v>50.5</v>
          </cell>
          <cell r="C57">
            <v>101</v>
          </cell>
          <cell r="D57">
            <v>201</v>
          </cell>
          <cell r="E57">
            <v>251</v>
          </cell>
          <cell r="F57">
            <v>301</v>
          </cell>
          <cell r="G57">
            <v>404</v>
          </cell>
          <cell r="H57">
            <v>606</v>
          </cell>
          <cell r="I57">
            <v>505</v>
          </cell>
          <cell r="J57">
            <v>502</v>
          </cell>
          <cell r="K57">
            <v>495</v>
          </cell>
        </row>
        <row r="58">
          <cell r="A58">
            <v>15.25</v>
          </cell>
          <cell r="B58">
            <v>42.5</v>
          </cell>
          <cell r="C58">
            <v>85</v>
          </cell>
          <cell r="D58">
            <v>170</v>
          </cell>
          <cell r="E58">
            <v>212.5</v>
          </cell>
          <cell r="F58">
            <v>255</v>
          </cell>
          <cell r="G58">
            <v>340</v>
          </cell>
          <cell r="H58">
            <v>510</v>
          </cell>
          <cell r="I58">
            <v>425</v>
          </cell>
          <cell r="J58">
            <v>425</v>
          </cell>
          <cell r="K58">
            <v>450</v>
          </cell>
        </row>
        <row r="59">
          <cell r="A59">
            <v>15.33</v>
          </cell>
          <cell r="B59">
            <v>45.17</v>
          </cell>
          <cell r="C59">
            <v>90.33</v>
          </cell>
          <cell r="D59">
            <v>180.33</v>
          </cell>
          <cell r="E59">
            <v>225.33</v>
          </cell>
          <cell r="F59">
            <v>270.33</v>
          </cell>
          <cell r="G59">
            <v>361.33</v>
          </cell>
          <cell r="H59">
            <v>542</v>
          </cell>
          <cell r="I59">
            <v>451.67</v>
          </cell>
          <cell r="J59">
            <v>450.67</v>
          </cell>
          <cell r="K59">
            <v>463.33</v>
          </cell>
        </row>
        <row r="60">
          <cell r="A60">
            <v>15.5</v>
          </cell>
          <cell r="B60">
            <v>50.25</v>
          </cell>
          <cell r="C60">
            <v>100.5</v>
          </cell>
          <cell r="D60">
            <v>200.5</v>
          </cell>
          <cell r="E60">
            <v>250.5</v>
          </cell>
          <cell r="F60">
            <v>300.5</v>
          </cell>
          <cell r="G60">
            <v>402</v>
          </cell>
          <cell r="H60">
            <v>603</v>
          </cell>
          <cell r="I60">
            <v>502.5</v>
          </cell>
          <cell r="J60">
            <v>501</v>
          </cell>
          <cell r="K60">
            <v>487.5</v>
          </cell>
        </row>
        <row r="61">
          <cell r="A61">
            <v>16</v>
          </cell>
          <cell r="B61">
            <v>50</v>
          </cell>
          <cell r="C61">
            <v>100</v>
          </cell>
          <cell r="D61">
            <v>200</v>
          </cell>
          <cell r="E61">
            <v>250</v>
          </cell>
          <cell r="F61">
            <v>300</v>
          </cell>
          <cell r="G61">
            <v>400</v>
          </cell>
          <cell r="H61">
            <v>600</v>
          </cell>
          <cell r="I61">
            <v>500</v>
          </cell>
          <cell r="J61">
            <v>500</v>
          </cell>
          <cell r="K61">
            <v>480</v>
          </cell>
        </row>
        <row r="62">
          <cell r="A62">
            <v>16.25</v>
          </cell>
          <cell r="B62">
            <v>38.38</v>
          </cell>
          <cell r="C62">
            <v>76.75</v>
          </cell>
          <cell r="D62">
            <v>154.25</v>
          </cell>
          <cell r="E62">
            <v>193</v>
          </cell>
          <cell r="F62">
            <v>231.75</v>
          </cell>
          <cell r="G62">
            <v>307</v>
          </cell>
          <cell r="H62">
            <v>460.5</v>
          </cell>
          <cell r="I62">
            <v>383.75</v>
          </cell>
          <cell r="J62">
            <v>386</v>
          </cell>
          <cell r="K62">
            <v>427.5</v>
          </cell>
        </row>
        <row r="63">
          <cell r="A63">
            <v>16.33</v>
          </cell>
          <cell r="B63">
            <v>39.83</v>
          </cell>
          <cell r="C63">
            <v>79.67</v>
          </cell>
          <cell r="D63">
            <v>159.67</v>
          </cell>
          <cell r="E63">
            <v>199.67</v>
          </cell>
          <cell r="F63">
            <v>239.67</v>
          </cell>
          <cell r="G63">
            <v>318.67</v>
          </cell>
          <cell r="H63">
            <v>478</v>
          </cell>
          <cell r="I63">
            <v>398.33</v>
          </cell>
          <cell r="J63">
            <v>399.33</v>
          </cell>
          <cell r="K63">
            <v>435</v>
          </cell>
        </row>
        <row r="64">
          <cell r="A64">
            <v>16.5</v>
          </cell>
          <cell r="B64">
            <v>42.5</v>
          </cell>
          <cell r="C64">
            <v>85</v>
          </cell>
          <cell r="D64">
            <v>170</v>
          </cell>
          <cell r="E64">
            <v>212.5</v>
          </cell>
          <cell r="F64">
            <v>255</v>
          </cell>
          <cell r="G64">
            <v>340</v>
          </cell>
          <cell r="H64">
            <v>510</v>
          </cell>
          <cell r="I64">
            <v>425</v>
          </cell>
          <cell r="J64">
            <v>425</v>
          </cell>
          <cell r="K64">
            <v>447.5</v>
          </cell>
        </row>
        <row r="65">
          <cell r="A65">
            <v>17</v>
          </cell>
          <cell r="B65">
            <v>35</v>
          </cell>
          <cell r="C65">
            <v>70</v>
          </cell>
          <cell r="D65">
            <v>140</v>
          </cell>
          <cell r="E65">
            <v>175</v>
          </cell>
          <cell r="F65">
            <v>210</v>
          </cell>
          <cell r="G65">
            <v>280</v>
          </cell>
          <cell r="H65">
            <v>420</v>
          </cell>
          <cell r="I65">
            <v>350</v>
          </cell>
          <cell r="J65">
            <v>350</v>
          </cell>
          <cell r="K65">
            <v>415</v>
          </cell>
        </row>
        <row r="66">
          <cell r="A66">
            <v>17.25</v>
          </cell>
          <cell r="B66">
            <v>34.25</v>
          </cell>
          <cell r="C66">
            <v>68.5</v>
          </cell>
          <cell r="D66">
            <v>138.5</v>
          </cell>
          <cell r="E66">
            <v>173.5</v>
          </cell>
          <cell r="F66">
            <v>208.5</v>
          </cell>
          <cell r="G66">
            <v>274</v>
          </cell>
          <cell r="H66">
            <v>411</v>
          </cell>
          <cell r="I66">
            <v>342.5</v>
          </cell>
          <cell r="J66">
            <v>347</v>
          </cell>
          <cell r="K66">
            <v>407.5</v>
          </cell>
        </row>
        <row r="67">
          <cell r="A67">
            <v>17.33</v>
          </cell>
          <cell r="B67">
            <v>34.5</v>
          </cell>
          <cell r="C67">
            <v>69</v>
          </cell>
          <cell r="D67">
            <v>139</v>
          </cell>
          <cell r="E67">
            <v>174</v>
          </cell>
          <cell r="F67">
            <v>209</v>
          </cell>
          <cell r="G67">
            <v>276</v>
          </cell>
          <cell r="H67">
            <v>414</v>
          </cell>
          <cell r="I67">
            <v>345</v>
          </cell>
          <cell r="J67">
            <v>348</v>
          </cell>
          <cell r="K67">
            <v>410</v>
          </cell>
        </row>
        <row r="68">
          <cell r="A68">
            <v>17.5</v>
          </cell>
          <cell r="B68">
            <v>34.75</v>
          </cell>
          <cell r="C68">
            <v>69.5</v>
          </cell>
          <cell r="D68">
            <v>139.5</v>
          </cell>
          <cell r="E68">
            <v>174.5</v>
          </cell>
          <cell r="F68">
            <v>209.5</v>
          </cell>
          <cell r="G68">
            <v>278</v>
          </cell>
          <cell r="H68">
            <v>417</v>
          </cell>
          <cell r="I68">
            <v>347.5</v>
          </cell>
          <cell r="J68">
            <v>349</v>
          </cell>
          <cell r="K68">
            <v>412.5</v>
          </cell>
        </row>
        <row r="69">
          <cell r="A69">
            <v>18</v>
          </cell>
          <cell r="B69">
            <v>34.5</v>
          </cell>
          <cell r="C69">
            <v>69</v>
          </cell>
          <cell r="D69">
            <v>139</v>
          </cell>
          <cell r="E69">
            <v>174</v>
          </cell>
          <cell r="F69">
            <v>209</v>
          </cell>
          <cell r="G69">
            <v>276</v>
          </cell>
          <cell r="H69">
            <v>414</v>
          </cell>
          <cell r="I69">
            <v>345</v>
          </cell>
          <cell r="J69">
            <v>348</v>
          </cell>
          <cell r="K69">
            <v>410</v>
          </cell>
        </row>
        <row r="70">
          <cell r="A70">
            <v>18.25</v>
          </cell>
          <cell r="B70">
            <v>33.75</v>
          </cell>
          <cell r="C70">
            <v>67.5</v>
          </cell>
          <cell r="D70">
            <v>137.5</v>
          </cell>
          <cell r="E70">
            <v>172.5</v>
          </cell>
          <cell r="F70">
            <v>207.5</v>
          </cell>
          <cell r="G70">
            <v>270</v>
          </cell>
          <cell r="H70">
            <v>405</v>
          </cell>
          <cell r="I70">
            <v>337.5</v>
          </cell>
          <cell r="J70">
            <v>345</v>
          </cell>
          <cell r="K70">
            <v>402.5</v>
          </cell>
        </row>
        <row r="71">
          <cell r="A71">
            <v>18.33</v>
          </cell>
          <cell r="B71">
            <v>34</v>
          </cell>
          <cell r="C71">
            <v>68</v>
          </cell>
          <cell r="D71">
            <v>138</v>
          </cell>
          <cell r="E71">
            <v>173</v>
          </cell>
          <cell r="F71">
            <v>208</v>
          </cell>
          <cell r="G71">
            <v>272</v>
          </cell>
          <cell r="H71">
            <v>408</v>
          </cell>
          <cell r="I71">
            <v>340</v>
          </cell>
          <cell r="J71">
            <v>346</v>
          </cell>
          <cell r="K71">
            <v>405</v>
          </cell>
        </row>
        <row r="72">
          <cell r="A72">
            <v>18.5</v>
          </cell>
          <cell r="B72">
            <v>34.25</v>
          </cell>
          <cell r="C72">
            <v>68.5</v>
          </cell>
          <cell r="D72">
            <v>138.5</v>
          </cell>
          <cell r="E72">
            <v>173.5</v>
          </cell>
          <cell r="F72">
            <v>208.5</v>
          </cell>
          <cell r="G72">
            <v>274</v>
          </cell>
          <cell r="H72">
            <v>411</v>
          </cell>
          <cell r="I72">
            <v>342.5</v>
          </cell>
          <cell r="J72">
            <v>347</v>
          </cell>
          <cell r="K72">
            <v>407.5</v>
          </cell>
        </row>
        <row r="73">
          <cell r="A73">
            <v>19</v>
          </cell>
          <cell r="B73">
            <v>34</v>
          </cell>
          <cell r="C73">
            <v>68</v>
          </cell>
          <cell r="D73">
            <v>138</v>
          </cell>
          <cell r="E73">
            <v>173</v>
          </cell>
          <cell r="F73">
            <v>208</v>
          </cell>
          <cell r="G73">
            <v>272</v>
          </cell>
          <cell r="H73">
            <v>408</v>
          </cell>
          <cell r="I73">
            <v>340</v>
          </cell>
          <cell r="J73">
            <v>346</v>
          </cell>
          <cell r="K73">
            <v>405</v>
          </cell>
        </row>
        <row r="74">
          <cell r="A74">
            <v>19.25</v>
          </cell>
          <cell r="B74">
            <v>33.25</v>
          </cell>
          <cell r="C74">
            <v>66.5</v>
          </cell>
          <cell r="D74">
            <v>136.5</v>
          </cell>
          <cell r="E74">
            <v>171.5</v>
          </cell>
          <cell r="F74">
            <v>206.5</v>
          </cell>
          <cell r="G74">
            <v>266</v>
          </cell>
          <cell r="H74">
            <v>399</v>
          </cell>
          <cell r="I74">
            <v>332.5</v>
          </cell>
          <cell r="J74">
            <v>343</v>
          </cell>
          <cell r="K74">
            <v>397.5</v>
          </cell>
        </row>
        <row r="75">
          <cell r="A75">
            <v>19.33</v>
          </cell>
          <cell r="B75">
            <v>33.5</v>
          </cell>
          <cell r="C75">
            <v>67</v>
          </cell>
          <cell r="D75">
            <v>137</v>
          </cell>
          <cell r="E75">
            <v>172</v>
          </cell>
          <cell r="F75">
            <v>207</v>
          </cell>
          <cell r="G75">
            <v>268</v>
          </cell>
          <cell r="H75">
            <v>402</v>
          </cell>
          <cell r="I75">
            <v>335</v>
          </cell>
          <cell r="J75">
            <v>344</v>
          </cell>
          <cell r="K75">
            <v>400</v>
          </cell>
        </row>
        <row r="76">
          <cell r="A76">
            <v>19.5</v>
          </cell>
          <cell r="B76">
            <v>33.75</v>
          </cell>
          <cell r="C76">
            <v>67.5</v>
          </cell>
          <cell r="D76">
            <v>137.5</v>
          </cell>
          <cell r="E76">
            <v>172.5</v>
          </cell>
          <cell r="F76">
            <v>207.5</v>
          </cell>
          <cell r="G76">
            <v>270</v>
          </cell>
          <cell r="H76">
            <v>405</v>
          </cell>
          <cell r="I76">
            <v>337.5</v>
          </cell>
          <cell r="J76">
            <v>345</v>
          </cell>
          <cell r="K76">
            <v>402.5</v>
          </cell>
        </row>
        <row r="77">
          <cell r="A77">
            <v>20</v>
          </cell>
          <cell r="B77">
            <v>33.5</v>
          </cell>
          <cell r="C77">
            <v>67</v>
          </cell>
          <cell r="D77">
            <v>137</v>
          </cell>
          <cell r="E77">
            <v>172</v>
          </cell>
          <cell r="F77">
            <v>207</v>
          </cell>
          <cell r="G77">
            <v>268</v>
          </cell>
          <cell r="H77">
            <v>402</v>
          </cell>
          <cell r="I77">
            <v>335</v>
          </cell>
          <cell r="J77">
            <v>344</v>
          </cell>
          <cell r="K77">
            <v>400</v>
          </cell>
        </row>
        <row r="78">
          <cell r="A78">
            <v>20.25</v>
          </cell>
          <cell r="B78">
            <v>32.75</v>
          </cell>
          <cell r="C78">
            <v>65.5</v>
          </cell>
          <cell r="D78">
            <v>135.5</v>
          </cell>
          <cell r="E78">
            <v>170.5</v>
          </cell>
          <cell r="F78">
            <v>205.5</v>
          </cell>
          <cell r="G78">
            <v>262</v>
          </cell>
          <cell r="H78">
            <v>393</v>
          </cell>
          <cell r="I78">
            <v>327.5</v>
          </cell>
          <cell r="J78">
            <v>341</v>
          </cell>
          <cell r="K78">
            <v>392.5</v>
          </cell>
        </row>
        <row r="79">
          <cell r="A79">
            <v>20.33</v>
          </cell>
          <cell r="B79">
            <v>33</v>
          </cell>
          <cell r="C79">
            <v>66</v>
          </cell>
          <cell r="D79">
            <v>136</v>
          </cell>
          <cell r="E79">
            <v>171</v>
          </cell>
          <cell r="F79">
            <v>206</v>
          </cell>
          <cell r="G79">
            <v>264</v>
          </cell>
          <cell r="H79">
            <v>396</v>
          </cell>
          <cell r="I79">
            <v>330</v>
          </cell>
          <cell r="J79">
            <v>342</v>
          </cell>
          <cell r="K79">
            <v>395</v>
          </cell>
        </row>
        <row r="80">
          <cell r="A80">
            <v>20.5</v>
          </cell>
          <cell r="B80">
            <v>33.25</v>
          </cell>
          <cell r="C80">
            <v>66.5</v>
          </cell>
          <cell r="D80">
            <v>136.5</v>
          </cell>
          <cell r="E80">
            <v>171.5</v>
          </cell>
          <cell r="F80">
            <v>206.5</v>
          </cell>
          <cell r="G80">
            <v>266</v>
          </cell>
          <cell r="H80">
            <v>399</v>
          </cell>
          <cell r="I80">
            <v>332.5</v>
          </cell>
          <cell r="J80">
            <v>343</v>
          </cell>
          <cell r="K80">
            <v>397.5</v>
          </cell>
        </row>
        <row r="81">
          <cell r="A81">
            <v>21</v>
          </cell>
          <cell r="B81">
            <v>33</v>
          </cell>
          <cell r="C81">
            <v>66</v>
          </cell>
          <cell r="D81">
            <v>136</v>
          </cell>
          <cell r="E81">
            <v>171</v>
          </cell>
          <cell r="F81">
            <v>206</v>
          </cell>
          <cell r="G81">
            <v>264</v>
          </cell>
          <cell r="H81">
            <v>396</v>
          </cell>
          <cell r="I81">
            <v>330</v>
          </cell>
          <cell r="J81">
            <v>342</v>
          </cell>
          <cell r="K81">
            <v>395</v>
          </cell>
        </row>
        <row r="82">
          <cell r="A82">
            <v>21.25</v>
          </cell>
          <cell r="B82">
            <v>32.25</v>
          </cell>
          <cell r="C82">
            <v>64.5</v>
          </cell>
          <cell r="D82">
            <v>134.5</v>
          </cell>
          <cell r="E82">
            <v>169.5</v>
          </cell>
          <cell r="F82">
            <v>204.5</v>
          </cell>
          <cell r="G82">
            <v>258</v>
          </cell>
          <cell r="H82">
            <v>387</v>
          </cell>
          <cell r="I82">
            <v>322.5</v>
          </cell>
          <cell r="J82">
            <v>339</v>
          </cell>
          <cell r="K82">
            <v>387.5</v>
          </cell>
        </row>
        <row r="83">
          <cell r="A83">
            <v>21.33</v>
          </cell>
          <cell r="B83">
            <v>32.5</v>
          </cell>
          <cell r="C83">
            <v>65</v>
          </cell>
          <cell r="D83">
            <v>135</v>
          </cell>
          <cell r="E83">
            <v>170</v>
          </cell>
          <cell r="F83">
            <v>205</v>
          </cell>
          <cell r="G83">
            <v>260</v>
          </cell>
          <cell r="H83">
            <v>390</v>
          </cell>
          <cell r="I83">
            <v>325</v>
          </cell>
          <cell r="J83">
            <v>340</v>
          </cell>
          <cell r="K83">
            <v>390</v>
          </cell>
        </row>
        <row r="84">
          <cell r="A84">
            <v>21.5</v>
          </cell>
          <cell r="B84">
            <v>32.75</v>
          </cell>
          <cell r="C84">
            <v>65.5</v>
          </cell>
          <cell r="D84">
            <v>135.5</v>
          </cell>
          <cell r="E84">
            <v>170.5</v>
          </cell>
          <cell r="F84">
            <v>205.5</v>
          </cell>
          <cell r="G84">
            <v>262</v>
          </cell>
          <cell r="H84">
            <v>393</v>
          </cell>
          <cell r="I84">
            <v>327.5</v>
          </cell>
          <cell r="J84">
            <v>341</v>
          </cell>
          <cell r="K84">
            <v>392.5</v>
          </cell>
        </row>
        <row r="85">
          <cell r="A85">
            <v>22</v>
          </cell>
          <cell r="B85">
            <v>32.5</v>
          </cell>
          <cell r="C85">
            <v>65</v>
          </cell>
          <cell r="D85">
            <v>135</v>
          </cell>
          <cell r="E85">
            <v>170</v>
          </cell>
          <cell r="F85">
            <v>205</v>
          </cell>
          <cell r="G85">
            <v>260</v>
          </cell>
          <cell r="H85">
            <v>390</v>
          </cell>
          <cell r="I85">
            <v>325</v>
          </cell>
          <cell r="J85">
            <v>340</v>
          </cell>
          <cell r="K85">
            <v>390</v>
          </cell>
        </row>
        <row r="86">
          <cell r="A86">
            <v>22.25</v>
          </cell>
          <cell r="B86">
            <v>31.75</v>
          </cell>
          <cell r="C86">
            <v>63.5</v>
          </cell>
          <cell r="D86">
            <v>129.75</v>
          </cell>
          <cell r="E86">
            <v>162.88</v>
          </cell>
          <cell r="F86">
            <v>196</v>
          </cell>
          <cell r="G86">
            <v>254</v>
          </cell>
          <cell r="H86">
            <v>381</v>
          </cell>
          <cell r="I86">
            <v>317.5</v>
          </cell>
          <cell r="J86">
            <v>325.75</v>
          </cell>
          <cell r="K86">
            <v>367.5</v>
          </cell>
        </row>
        <row r="87">
          <cell r="A87">
            <v>22.33</v>
          </cell>
          <cell r="B87">
            <v>32</v>
          </cell>
          <cell r="C87">
            <v>64</v>
          </cell>
          <cell r="D87">
            <v>134</v>
          </cell>
          <cell r="E87">
            <v>169</v>
          </cell>
          <cell r="F87">
            <v>204</v>
          </cell>
          <cell r="G87">
            <v>256</v>
          </cell>
          <cell r="H87">
            <v>384</v>
          </cell>
          <cell r="I87">
            <v>320</v>
          </cell>
          <cell r="J87">
            <v>338</v>
          </cell>
          <cell r="K87">
            <v>385</v>
          </cell>
        </row>
        <row r="88">
          <cell r="A88">
            <v>22.5</v>
          </cell>
          <cell r="B88">
            <v>32.25</v>
          </cell>
          <cell r="C88">
            <v>64.5</v>
          </cell>
          <cell r="D88">
            <v>134.5</v>
          </cell>
          <cell r="E88">
            <v>169.5</v>
          </cell>
          <cell r="F88">
            <v>204.5</v>
          </cell>
          <cell r="G88">
            <v>258</v>
          </cell>
          <cell r="H88">
            <v>387</v>
          </cell>
          <cell r="I88">
            <v>322.5</v>
          </cell>
          <cell r="J88">
            <v>339</v>
          </cell>
          <cell r="K88">
            <v>387.5</v>
          </cell>
        </row>
        <row r="89">
          <cell r="A89">
            <v>23</v>
          </cell>
          <cell r="B89">
            <v>32</v>
          </cell>
          <cell r="C89">
            <v>64</v>
          </cell>
          <cell r="D89">
            <v>134</v>
          </cell>
          <cell r="E89">
            <v>169</v>
          </cell>
          <cell r="F89">
            <v>204</v>
          </cell>
          <cell r="G89">
            <v>256</v>
          </cell>
          <cell r="H89">
            <v>384</v>
          </cell>
          <cell r="I89">
            <v>320</v>
          </cell>
          <cell r="J89">
            <v>338</v>
          </cell>
          <cell r="K89">
            <v>385</v>
          </cell>
        </row>
        <row r="90">
          <cell r="A90">
            <v>23.25</v>
          </cell>
          <cell r="B90">
            <v>31.25</v>
          </cell>
          <cell r="C90">
            <v>62.5</v>
          </cell>
          <cell r="D90">
            <v>125</v>
          </cell>
          <cell r="E90">
            <v>156.25</v>
          </cell>
          <cell r="F90">
            <v>187.5</v>
          </cell>
          <cell r="G90">
            <v>250</v>
          </cell>
          <cell r="H90">
            <v>375</v>
          </cell>
          <cell r="I90">
            <v>312.5</v>
          </cell>
          <cell r="J90">
            <v>312.5</v>
          </cell>
          <cell r="K90">
            <v>347.5</v>
          </cell>
        </row>
        <row r="91">
          <cell r="A91">
            <v>23.33</v>
          </cell>
          <cell r="B91">
            <v>31.5</v>
          </cell>
          <cell r="C91">
            <v>63</v>
          </cell>
          <cell r="D91">
            <v>128</v>
          </cell>
          <cell r="E91">
            <v>160.5</v>
          </cell>
          <cell r="F91">
            <v>193</v>
          </cell>
          <cell r="G91">
            <v>252</v>
          </cell>
          <cell r="H91">
            <v>378</v>
          </cell>
          <cell r="I91">
            <v>315</v>
          </cell>
          <cell r="J91">
            <v>321</v>
          </cell>
          <cell r="K91">
            <v>360</v>
          </cell>
        </row>
        <row r="92">
          <cell r="A92">
            <v>23.5</v>
          </cell>
          <cell r="B92">
            <v>31.75</v>
          </cell>
          <cell r="C92">
            <v>63.5</v>
          </cell>
          <cell r="D92">
            <v>133.5</v>
          </cell>
          <cell r="E92">
            <v>168.5</v>
          </cell>
          <cell r="F92">
            <v>203.5</v>
          </cell>
          <cell r="G92">
            <v>254</v>
          </cell>
          <cell r="H92">
            <v>381</v>
          </cell>
          <cell r="I92">
            <v>317.5</v>
          </cell>
          <cell r="J92">
            <v>337</v>
          </cell>
          <cell r="K92">
            <v>382.5</v>
          </cell>
        </row>
        <row r="93">
          <cell r="A93">
            <v>24</v>
          </cell>
          <cell r="B93">
            <v>31.5</v>
          </cell>
          <cell r="C93">
            <v>63</v>
          </cell>
          <cell r="D93">
            <v>133</v>
          </cell>
          <cell r="E93">
            <v>168</v>
          </cell>
          <cell r="F93">
            <v>203</v>
          </cell>
          <cell r="G93">
            <v>252</v>
          </cell>
          <cell r="H93">
            <v>378</v>
          </cell>
          <cell r="I93">
            <v>315</v>
          </cell>
          <cell r="J93">
            <v>336</v>
          </cell>
          <cell r="K93">
            <v>380</v>
          </cell>
        </row>
        <row r="94">
          <cell r="A94">
            <v>24.25</v>
          </cell>
          <cell r="B94">
            <v>30.75</v>
          </cell>
          <cell r="C94">
            <v>61.5</v>
          </cell>
          <cell r="D94">
            <v>120.25</v>
          </cell>
          <cell r="E94">
            <v>149.63</v>
          </cell>
          <cell r="F94">
            <v>179</v>
          </cell>
          <cell r="G94">
            <v>246</v>
          </cell>
          <cell r="H94">
            <v>369</v>
          </cell>
          <cell r="I94">
            <v>307.5</v>
          </cell>
          <cell r="J94">
            <v>299.25</v>
          </cell>
          <cell r="K94">
            <v>327.5</v>
          </cell>
        </row>
        <row r="95">
          <cell r="A95">
            <v>24.33</v>
          </cell>
          <cell r="B95">
            <v>31</v>
          </cell>
          <cell r="C95">
            <v>62</v>
          </cell>
          <cell r="D95">
            <v>122</v>
          </cell>
          <cell r="E95">
            <v>152</v>
          </cell>
          <cell r="F95">
            <v>182</v>
          </cell>
          <cell r="G95">
            <v>248</v>
          </cell>
          <cell r="H95">
            <v>372</v>
          </cell>
          <cell r="I95">
            <v>310</v>
          </cell>
          <cell r="J95">
            <v>304</v>
          </cell>
          <cell r="K95">
            <v>335</v>
          </cell>
        </row>
        <row r="96">
          <cell r="A96">
            <v>24.5</v>
          </cell>
          <cell r="B96">
            <v>31.25</v>
          </cell>
          <cell r="C96">
            <v>62.5</v>
          </cell>
          <cell r="D96">
            <v>125</v>
          </cell>
          <cell r="E96">
            <v>156.25</v>
          </cell>
          <cell r="F96">
            <v>187.5</v>
          </cell>
          <cell r="G96">
            <v>250</v>
          </cell>
          <cell r="H96">
            <v>375</v>
          </cell>
          <cell r="I96">
            <v>312.5</v>
          </cell>
          <cell r="J96">
            <v>312.5</v>
          </cell>
          <cell r="K96">
            <v>347.5</v>
          </cell>
        </row>
        <row r="97">
          <cell r="A97">
            <v>25</v>
          </cell>
          <cell r="B97">
            <v>31</v>
          </cell>
          <cell r="C97">
            <v>62</v>
          </cell>
          <cell r="D97">
            <v>117</v>
          </cell>
          <cell r="E97">
            <v>144.5</v>
          </cell>
          <cell r="F97">
            <v>172</v>
          </cell>
          <cell r="G97">
            <v>248</v>
          </cell>
          <cell r="H97">
            <v>372</v>
          </cell>
          <cell r="I97">
            <v>310</v>
          </cell>
          <cell r="J97">
            <v>289</v>
          </cell>
          <cell r="K97">
            <v>315</v>
          </cell>
        </row>
        <row r="98">
          <cell r="A98">
            <v>25.25</v>
          </cell>
          <cell r="B98">
            <v>30.25</v>
          </cell>
          <cell r="C98">
            <v>60.5</v>
          </cell>
          <cell r="D98">
            <v>115.5</v>
          </cell>
          <cell r="E98">
            <v>143</v>
          </cell>
          <cell r="F98">
            <v>170.5</v>
          </cell>
          <cell r="G98">
            <v>242</v>
          </cell>
          <cell r="H98">
            <v>363</v>
          </cell>
          <cell r="I98">
            <v>302.5</v>
          </cell>
          <cell r="J98">
            <v>286</v>
          </cell>
          <cell r="K98">
            <v>307.5</v>
          </cell>
        </row>
        <row r="99">
          <cell r="A99">
            <v>25.33</v>
          </cell>
          <cell r="B99">
            <v>30.5</v>
          </cell>
          <cell r="C99">
            <v>61</v>
          </cell>
          <cell r="D99">
            <v>116</v>
          </cell>
          <cell r="E99">
            <v>143.5</v>
          </cell>
          <cell r="F99">
            <v>171</v>
          </cell>
          <cell r="G99">
            <v>244</v>
          </cell>
          <cell r="H99">
            <v>366</v>
          </cell>
          <cell r="I99">
            <v>305</v>
          </cell>
          <cell r="J99">
            <v>287</v>
          </cell>
          <cell r="K99">
            <v>310</v>
          </cell>
        </row>
        <row r="100">
          <cell r="A100">
            <v>25.5</v>
          </cell>
          <cell r="B100">
            <v>30.75</v>
          </cell>
          <cell r="C100">
            <v>61.5</v>
          </cell>
          <cell r="D100">
            <v>116.5</v>
          </cell>
          <cell r="E100">
            <v>144</v>
          </cell>
          <cell r="F100">
            <v>171.5</v>
          </cell>
          <cell r="G100">
            <v>246</v>
          </cell>
          <cell r="H100">
            <v>369</v>
          </cell>
          <cell r="I100">
            <v>307.5</v>
          </cell>
          <cell r="J100">
            <v>288</v>
          </cell>
          <cell r="K100">
            <v>312.5</v>
          </cell>
        </row>
        <row r="101">
          <cell r="A101">
            <v>26</v>
          </cell>
          <cell r="B101">
            <v>30.5</v>
          </cell>
          <cell r="C101">
            <v>61</v>
          </cell>
          <cell r="D101">
            <v>116</v>
          </cell>
          <cell r="E101">
            <v>143.5</v>
          </cell>
          <cell r="F101">
            <v>171</v>
          </cell>
          <cell r="G101">
            <v>244</v>
          </cell>
          <cell r="H101">
            <v>366</v>
          </cell>
          <cell r="I101">
            <v>305</v>
          </cell>
          <cell r="J101">
            <v>287</v>
          </cell>
          <cell r="K101">
            <v>310</v>
          </cell>
        </row>
        <row r="102">
          <cell r="A102">
            <v>26.25</v>
          </cell>
          <cell r="B102">
            <v>29.75</v>
          </cell>
          <cell r="C102">
            <v>59.5</v>
          </cell>
          <cell r="D102">
            <v>114.5</v>
          </cell>
          <cell r="E102">
            <v>142</v>
          </cell>
          <cell r="F102">
            <v>169.5</v>
          </cell>
          <cell r="G102">
            <v>238</v>
          </cell>
          <cell r="H102">
            <v>357</v>
          </cell>
          <cell r="I102">
            <v>297.5</v>
          </cell>
          <cell r="J102">
            <v>284</v>
          </cell>
          <cell r="K102">
            <v>302.5</v>
          </cell>
        </row>
        <row r="103">
          <cell r="A103">
            <v>26.33</v>
          </cell>
          <cell r="B103">
            <v>30</v>
          </cell>
          <cell r="C103">
            <v>60</v>
          </cell>
          <cell r="D103">
            <v>115</v>
          </cell>
          <cell r="E103">
            <v>142.5</v>
          </cell>
          <cell r="F103">
            <v>170</v>
          </cell>
          <cell r="G103">
            <v>240</v>
          </cell>
          <cell r="H103">
            <v>360</v>
          </cell>
          <cell r="I103">
            <v>300</v>
          </cell>
          <cell r="J103">
            <v>285</v>
          </cell>
          <cell r="K103">
            <v>305</v>
          </cell>
        </row>
        <row r="104">
          <cell r="A104">
            <v>26.5</v>
          </cell>
          <cell r="B104">
            <v>30.25</v>
          </cell>
          <cell r="C104">
            <v>60.5</v>
          </cell>
          <cell r="D104">
            <v>115.5</v>
          </cell>
          <cell r="E104">
            <v>143</v>
          </cell>
          <cell r="F104">
            <v>170.5</v>
          </cell>
          <cell r="G104">
            <v>242</v>
          </cell>
          <cell r="H104">
            <v>363</v>
          </cell>
          <cell r="I104">
            <v>302.5</v>
          </cell>
          <cell r="J104">
            <v>286</v>
          </cell>
          <cell r="K104">
            <v>307.5</v>
          </cell>
        </row>
        <row r="105">
          <cell r="A105">
            <v>27</v>
          </cell>
          <cell r="B105">
            <v>30</v>
          </cell>
          <cell r="C105">
            <v>60</v>
          </cell>
          <cell r="D105">
            <v>115</v>
          </cell>
          <cell r="E105">
            <v>142.5</v>
          </cell>
          <cell r="F105">
            <v>170</v>
          </cell>
          <cell r="G105">
            <v>240</v>
          </cell>
          <cell r="H105">
            <v>360</v>
          </cell>
          <cell r="I105">
            <v>300</v>
          </cell>
          <cell r="J105">
            <v>285</v>
          </cell>
          <cell r="K105">
            <v>305</v>
          </cell>
        </row>
        <row r="106">
          <cell r="A106">
            <v>27.25</v>
          </cell>
          <cell r="B106">
            <v>29.25</v>
          </cell>
          <cell r="C106">
            <v>58.5</v>
          </cell>
          <cell r="D106">
            <v>113.5</v>
          </cell>
          <cell r="E106">
            <v>141</v>
          </cell>
          <cell r="F106">
            <v>168.5</v>
          </cell>
          <cell r="G106">
            <v>234</v>
          </cell>
          <cell r="H106">
            <v>351</v>
          </cell>
          <cell r="I106">
            <v>292.5</v>
          </cell>
          <cell r="J106">
            <v>282</v>
          </cell>
          <cell r="K106">
            <v>297.5</v>
          </cell>
        </row>
        <row r="107">
          <cell r="A107">
            <v>27.33</v>
          </cell>
          <cell r="B107">
            <v>29.5</v>
          </cell>
          <cell r="C107">
            <v>59</v>
          </cell>
          <cell r="D107">
            <v>114</v>
          </cell>
          <cell r="E107">
            <v>141.5</v>
          </cell>
          <cell r="F107">
            <v>169</v>
          </cell>
          <cell r="G107">
            <v>236</v>
          </cell>
          <cell r="H107">
            <v>354</v>
          </cell>
          <cell r="I107">
            <v>295</v>
          </cell>
          <cell r="J107">
            <v>283</v>
          </cell>
          <cell r="K107">
            <v>300</v>
          </cell>
        </row>
        <row r="108">
          <cell r="A108">
            <v>27.5</v>
          </cell>
          <cell r="B108">
            <v>29.75</v>
          </cell>
          <cell r="C108">
            <v>59.5</v>
          </cell>
          <cell r="D108">
            <v>114.5</v>
          </cell>
          <cell r="E108">
            <v>142</v>
          </cell>
          <cell r="F108">
            <v>169.5</v>
          </cell>
          <cell r="G108">
            <v>238</v>
          </cell>
          <cell r="H108">
            <v>357</v>
          </cell>
          <cell r="I108">
            <v>297.5</v>
          </cell>
          <cell r="J108">
            <v>284</v>
          </cell>
          <cell r="K108">
            <v>302.5</v>
          </cell>
        </row>
        <row r="109">
          <cell r="A109">
            <v>28</v>
          </cell>
          <cell r="B109">
            <v>29.5</v>
          </cell>
          <cell r="C109">
            <v>59</v>
          </cell>
          <cell r="D109">
            <v>114</v>
          </cell>
          <cell r="E109">
            <v>141.5</v>
          </cell>
          <cell r="F109">
            <v>169</v>
          </cell>
          <cell r="G109">
            <v>236</v>
          </cell>
          <cell r="H109">
            <v>354</v>
          </cell>
          <cell r="I109">
            <v>295</v>
          </cell>
          <cell r="J109">
            <v>283</v>
          </cell>
          <cell r="K109">
            <v>300</v>
          </cell>
        </row>
        <row r="110">
          <cell r="A110">
            <v>28.25</v>
          </cell>
          <cell r="B110">
            <v>28.75</v>
          </cell>
          <cell r="C110">
            <v>57.5</v>
          </cell>
          <cell r="D110">
            <v>112.5</v>
          </cell>
          <cell r="E110">
            <v>140</v>
          </cell>
          <cell r="F110">
            <v>167.5</v>
          </cell>
          <cell r="G110">
            <v>230</v>
          </cell>
          <cell r="H110">
            <v>345</v>
          </cell>
          <cell r="I110">
            <v>287.5</v>
          </cell>
          <cell r="J110">
            <v>280</v>
          </cell>
          <cell r="K110">
            <v>292.5</v>
          </cell>
        </row>
        <row r="111">
          <cell r="A111">
            <v>28.33</v>
          </cell>
          <cell r="B111">
            <v>29</v>
          </cell>
          <cell r="C111">
            <v>58</v>
          </cell>
          <cell r="D111">
            <v>113</v>
          </cell>
          <cell r="E111">
            <v>140.5</v>
          </cell>
          <cell r="F111">
            <v>168</v>
          </cell>
          <cell r="G111">
            <v>232</v>
          </cell>
          <cell r="H111">
            <v>348</v>
          </cell>
          <cell r="I111">
            <v>290</v>
          </cell>
          <cell r="J111">
            <v>281</v>
          </cell>
          <cell r="K111">
            <v>295</v>
          </cell>
        </row>
        <row r="112">
          <cell r="A112">
            <v>28.5</v>
          </cell>
          <cell r="B112">
            <v>29.25</v>
          </cell>
          <cell r="C112">
            <v>58.5</v>
          </cell>
          <cell r="D112">
            <v>113.5</v>
          </cell>
          <cell r="E112">
            <v>141</v>
          </cell>
          <cell r="F112">
            <v>168.5</v>
          </cell>
          <cell r="G112">
            <v>234</v>
          </cell>
          <cell r="H112">
            <v>351</v>
          </cell>
          <cell r="I112">
            <v>292.5</v>
          </cell>
          <cell r="J112">
            <v>282</v>
          </cell>
          <cell r="K112">
            <v>297.5</v>
          </cell>
        </row>
        <row r="113">
          <cell r="A113">
            <v>29</v>
          </cell>
          <cell r="B113">
            <v>29</v>
          </cell>
          <cell r="C113">
            <v>58</v>
          </cell>
          <cell r="D113">
            <v>113</v>
          </cell>
          <cell r="E113">
            <v>140.5</v>
          </cell>
          <cell r="F113">
            <v>168</v>
          </cell>
          <cell r="G113">
            <v>232</v>
          </cell>
          <cell r="H113">
            <v>348</v>
          </cell>
          <cell r="I113">
            <v>290</v>
          </cell>
          <cell r="J113">
            <v>281</v>
          </cell>
          <cell r="K113">
            <v>295</v>
          </cell>
        </row>
        <row r="114">
          <cell r="A114">
            <v>29.25</v>
          </cell>
          <cell r="B114">
            <v>28.25</v>
          </cell>
          <cell r="C114">
            <v>56.5</v>
          </cell>
          <cell r="D114">
            <v>111.5</v>
          </cell>
          <cell r="E114">
            <v>139</v>
          </cell>
          <cell r="F114">
            <v>166.5</v>
          </cell>
          <cell r="G114">
            <v>226</v>
          </cell>
          <cell r="H114">
            <v>339</v>
          </cell>
          <cell r="I114">
            <v>282.5</v>
          </cell>
          <cell r="J114">
            <v>278</v>
          </cell>
          <cell r="K114">
            <v>287.5</v>
          </cell>
        </row>
        <row r="115">
          <cell r="A115">
            <v>29.33</v>
          </cell>
          <cell r="B115">
            <v>28.5</v>
          </cell>
          <cell r="C115">
            <v>57</v>
          </cell>
          <cell r="D115">
            <v>112</v>
          </cell>
          <cell r="E115">
            <v>139.5</v>
          </cell>
          <cell r="F115">
            <v>167</v>
          </cell>
          <cell r="G115">
            <v>228</v>
          </cell>
          <cell r="H115">
            <v>342</v>
          </cell>
          <cell r="I115">
            <v>285</v>
          </cell>
          <cell r="J115">
            <v>279</v>
          </cell>
          <cell r="K115">
            <v>290</v>
          </cell>
        </row>
        <row r="116">
          <cell r="A116">
            <v>29.5</v>
          </cell>
          <cell r="B116">
            <v>28.75</v>
          </cell>
          <cell r="C116">
            <v>57.5</v>
          </cell>
          <cell r="D116">
            <v>112.5</v>
          </cell>
          <cell r="E116">
            <v>140</v>
          </cell>
          <cell r="F116">
            <v>167.5</v>
          </cell>
          <cell r="G116">
            <v>230</v>
          </cell>
          <cell r="H116">
            <v>345</v>
          </cell>
          <cell r="I116">
            <v>287.5</v>
          </cell>
          <cell r="J116">
            <v>280</v>
          </cell>
          <cell r="K116">
            <v>292.5</v>
          </cell>
        </row>
        <row r="117">
          <cell r="A117">
            <v>30</v>
          </cell>
          <cell r="B117">
            <v>28.5</v>
          </cell>
          <cell r="C117">
            <v>57</v>
          </cell>
          <cell r="D117">
            <v>112</v>
          </cell>
          <cell r="E117">
            <v>139.5</v>
          </cell>
          <cell r="F117">
            <v>167</v>
          </cell>
          <cell r="G117">
            <v>228</v>
          </cell>
          <cell r="H117">
            <v>342</v>
          </cell>
          <cell r="I117">
            <v>285</v>
          </cell>
          <cell r="J117">
            <v>279</v>
          </cell>
          <cell r="K117">
            <v>290</v>
          </cell>
        </row>
        <row r="118">
          <cell r="A118">
            <v>30.25</v>
          </cell>
          <cell r="B118">
            <v>27.88</v>
          </cell>
          <cell r="C118">
            <v>55.75</v>
          </cell>
          <cell r="D118">
            <v>110.75</v>
          </cell>
          <cell r="E118">
            <v>138.25</v>
          </cell>
          <cell r="F118">
            <v>165.75</v>
          </cell>
          <cell r="G118">
            <v>223</v>
          </cell>
          <cell r="H118">
            <v>334.5</v>
          </cell>
          <cell r="I118">
            <v>278.75</v>
          </cell>
          <cell r="J118">
            <v>276.5</v>
          </cell>
          <cell r="K118">
            <v>282.5</v>
          </cell>
        </row>
        <row r="119">
          <cell r="A119">
            <v>30.33</v>
          </cell>
          <cell r="B119">
            <v>28</v>
          </cell>
          <cell r="C119">
            <v>56</v>
          </cell>
          <cell r="D119">
            <v>111</v>
          </cell>
          <cell r="E119">
            <v>138.5</v>
          </cell>
          <cell r="F119">
            <v>166</v>
          </cell>
          <cell r="G119">
            <v>224</v>
          </cell>
          <cell r="H119">
            <v>336</v>
          </cell>
          <cell r="I119">
            <v>280</v>
          </cell>
          <cell r="J119">
            <v>277</v>
          </cell>
          <cell r="K119">
            <v>285</v>
          </cell>
        </row>
        <row r="120">
          <cell r="A120">
            <v>30.5</v>
          </cell>
          <cell r="B120">
            <v>28.25</v>
          </cell>
          <cell r="C120">
            <v>56.5</v>
          </cell>
          <cell r="D120">
            <v>111.5</v>
          </cell>
          <cell r="E120">
            <v>139</v>
          </cell>
          <cell r="F120">
            <v>166.5</v>
          </cell>
          <cell r="G120">
            <v>226</v>
          </cell>
          <cell r="H120">
            <v>339</v>
          </cell>
          <cell r="I120">
            <v>282.5</v>
          </cell>
          <cell r="J120">
            <v>278</v>
          </cell>
          <cell r="K120">
            <v>287.5</v>
          </cell>
        </row>
        <row r="121">
          <cell r="A121">
            <v>31</v>
          </cell>
          <cell r="B121">
            <v>28</v>
          </cell>
          <cell r="C121">
            <v>56</v>
          </cell>
          <cell r="D121">
            <v>111</v>
          </cell>
          <cell r="E121">
            <v>138.5</v>
          </cell>
          <cell r="F121">
            <v>166</v>
          </cell>
          <cell r="G121">
            <v>224</v>
          </cell>
          <cell r="H121">
            <v>336</v>
          </cell>
          <cell r="I121">
            <v>280</v>
          </cell>
          <cell r="J121">
            <v>277</v>
          </cell>
          <cell r="K121">
            <v>285</v>
          </cell>
        </row>
        <row r="122">
          <cell r="A122">
            <v>31.25</v>
          </cell>
          <cell r="B122">
            <v>27.63</v>
          </cell>
          <cell r="C122">
            <v>55.25</v>
          </cell>
          <cell r="D122">
            <v>110.25</v>
          </cell>
          <cell r="E122">
            <v>137.75</v>
          </cell>
          <cell r="F122">
            <v>165.25</v>
          </cell>
          <cell r="G122">
            <v>221</v>
          </cell>
          <cell r="H122">
            <v>331.5</v>
          </cell>
          <cell r="I122">
            <v>276.25</v>
          </cell>
          <cell r="J122">
            <v>275.5</v>
          </cell>
          <cell r="K122">
            <v>277.5</v>
          </cell>
        </row>
        <row r="123">
          <cell r="A123">
            <v>31.33</v>
          </cell>
          <cell r="B123">
            <v>27.67</v>
          </cell>
          <cell r="C123">
            <v>55.33</v>
          </cell>
          <cell r="D123">
            <v>110.33</v>
          </cell>
          <cell r="E123">
            <v>137.83</v>
          </cell>
          <cell r="F123">
            <v>165.33</v>
          </cell>
          <cell r="G123">
            <v>221.33</v>
          </cell>
          <cell r="H123">
            <v>332</v>
          </cell>
          <cell r="I123">
            <v>276.67</v>
          </cell>
          <cell r="J123">
            <v>275.67</v>
          </cell>
          <cell r="K123">
            <v>280</v>
          </cell>
        </row>
        <row r="124">
          <cell r="A124">
            <v>31.5</v>
          </cell>
          <cell r="B124">
            <v>27.75</v>
          </cell>
          <cell r="C124">
            <v>55.5</v>
          </cell>
          <cell r="D124">
            <v>110.5</v>
          </cell>
          <cell r="E124">
            <v>138</v>
          </cell>
          <cell r="F124">
            <v>165.5</v>
          </cell>
          <cell r="G124">
            <v>222</v>
          </cell>
          <cell r="H124">
            <v>333</v>
          </cell>
          <cell r="I124">
            <v>277.5</v>
          </cell>
          <cell r="J124">
            <v>276</v>
          </cell>
          <cell r="K124">
            <v>282.5</v>
          </cell>
        </row>
        <row r="125">
          <cell r="A125">
            <v>32</v>
          </cell>
          <cell r="B125">
            <v>27.5</v>
          </cell>
          <cell r="C125">
            <v>55</v>
          </cell>
          <cell r="D125">
            <v>110</v>
          </cell>
          <cell r="E125">
            <v>137.5</v>
          </cell>
          <cell r="F125">
            <v>165</v>
          </cell>
          <cell r="G125">
            <v>220</v>
          </cell>
          <cell r="H125">
            <v>330</v>
          </cell>
          <cell r="I125">
            <v>275</v>
          </cell>
          <cell r="J125">
            <v>275</v>
          </cell>
          <cell r="K125">
            <v>280</v>
          </cell>
        </row>
        <row r="126">
          <cell r="A126">
            <v>32.25</v>
          </cell>
          <cell r="B126">
            <v>27.5</v>
          </cell>
          <cell r="C126">
            <v>55</v>
          </cell>
          <cell r="D126">
            <v>110</v>
          </cell>
          <cell r="E126">
            <v>137.5</v>
          </cell>
          <cell r="F126">
            <v>165</v>
          </cell>
          <cell r="G126">
            <v>220</v>
          </cell>
          <cell r="H126">
            <v>330</v>
          </cell>
          <cell r="I126">
            <v>275</v>
          </cell>
          <cell r="J126">
            <v>275</v>
          </cell>
          <cell r="K126">
            <v>272.5</v>
          </cell>
        </row>
        <row r="127">
          <cell r="A127">
            <v>32.33</v>
          </cell>
          <cell r="B127">
            <v>27.5</v>
          </cell>
          <cell r="C127">
            <v>55</v>
          </cell>
          <cell r="D127">
            <v>110</v>
          </cell>
          <cell r="E127">
            <v>137.5</v>
          </cell>
          <cell r="F127">
            <v>165</v>
          </cell>
          <cell r="G127">
            <v>220</v>
          </cell>
          <cell r="H127">
            <v>330</v>
          </cell>
          <cell r="I127">
            <v>275</v>
          </cell>
          <cell r="J127">
            <v>275</v>
          </cell>
          <cell r="K127">
            <v>275</v>
          </cell>
        </row>
        <row r="128">
          <cell r="A128">
            <v>32.5</v>
          </cell>
          <cell r="B128">
            <v>27.5</v>
          </cell>
          <cell r="C128">
            <v>55</v>
          </cell>
          <cell r="D128">
            <v>110</v>
          </cell>
          <cell r="E128">
            <v>137.5</v>
          </cell>
          <cell r="F128">
            <v>165</v>
          </cell>
          <cell r="G128">
            <v>220</v>
          </cell>
          <cell r="H128">
            <v>330</v>
          </cell>
          <cell r="I128">
            <v>275</v>
          </cell>
          <cell r="J128">
            <v>275</v>
          </cell>
          <cell r="K128">
            <v>277.5</v>
          </cell>
        </row>
        <row r="129">
          <cell r="A129">
            <v>32.99</v>
          </cell>
          <cell r="B129">
            <v>27.5</v>
          </cell>
          <cell r="C129">
            <v>55</v>
          </cell>
          <cell r="D129">
            <v>110</v>
          </cell>
          <cell r="E129">
            <v>137.5</v>
          </cell>
          <cell r="F129">
            <v>165</v>
          </cell>
          <cell r="G129">
            <v>220</v>
          </cell>
          <cell r="H129">
            <v>330</v>
          </cell>
          <cell r="I129">
            <v>275</v>
          </cell>
          <cell r="J129">
            <v>275</v>
          </cell>
          <cell r="K129">
            <v>275</v>
          </cell>
        </row>
        <row r="130">
          <cell r="A130">
            <v>33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275</v>
          </cell>
        </row>
        <row r="131">
          <cell r="A131">
            <v>33.25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267.5</v>
          </cell>
        </row>
        <row r="132">
          <cell r="A132">
            <v>33.33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270</v>
          </cell>
        </row>
        <row r="133">
          <cell r="A133">
            <v>33.5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272.5</v>
          </cell>
        </row>
        <row r="134">
          <cell r="A134">
            <v>34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270</v>
          </cell>
        </row>
        <row r="135">
          <cell r="A135">
            <v>34.25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262.5</v>
          </cell>
        </row>
        <row r="136">
          <cell r="A136">
            <v>34.33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265</v>
          </cell>
        </row>
        <row r="137">
          <cell r="A137">
            <v>34.5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267.5</v>
          </cell>
        </row>
        <row r="138">
          <cell r="A138">
            <v>35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265</v>
          </cell>
        </row>
        <row r="139">
          <cell r="A139">
            <v>35.25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257.5</v>
          </cell>
        </row>
        <row r="140">
          <cell r="A140">
            <v>35.33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260</v>
          </cell>
        </row>
        <row r="141">
          <cell r="A141">
            <v>35.5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262.5</v>
          </cell>
        </row>
        <row r="142">
          <cell r="A142">
            <v>36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260</v>
          </cell>
        </row>
        <row r="143">
          <cell r="A143">
            <v>36.25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252.5</v>
          </cell>
        </row>
        <row r="144">
          <cell r="A144">
            <v>36.33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255</v>
          </cell>
        </row>
        <row r="145">
          <cell r="A145">
            <v>36.5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257.5</v>
          </cell>
        </row>
        <row r="146">
          <cell r="A146">
            <v>37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255</v>
          </cell>
        </row>
        <row r="147">
          <cell r="A147">
            <v>37.25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247.5</v>
          </cell>
        </row>
        <row r="148">
          <cell r="A148">
            <v>37.33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250</v>
          </cell>
        </row>
        <row r="149">
          <cell r="A149">
            <v>37.5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252.5</v>
          </cell>
        </row>
        <row r="150">
          <cell r="A150">
            <v>38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250</v>
          </cell>
        </row>
        <row r="151">
          <cell r="A151">
            <v>38.25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242.5</v>
          </cell>
        </row>
        <row r="152">
          <cell r="A152">
            <v>38.33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245</v>
          </cell>
        </row>
        <row r="153">
          <cell r="A153">
            <v>38.5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247.5</v>
          </cell>
        </row>
        <row r="154">
          <cell r="A154">
            <v>39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245</v>
          </cell>
        </row>
        <row r="155">
          <cell r="A155">
            <v>39.25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237.5</v>
          </cell>
        </row>
        <row r="156">
          <cell r="A156">
            <v>39.33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240</v>
          </cell>
        </row>
        <row r="157">
          <cell r="A157">
            <v>39.5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242.5</v>
          </cell>
        </row>
        <row r="158">
          <cell r="A158">
            <v>40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240</v>
          </cell>
        </row>
        <row r="159">
          <cell r="A159">
            <v>40.25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232.5</v>
          </cell>
        </row>
        <row r="160">
          <cell r="A160">
            <v>40.33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235</v>
          </cell>
        </row>
        <row r="161">
          <cell r="A161">
            <v>40.5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237.5</v>
          </cell>
        </row>
        <row r="162">
          <cell r="A162">
            <v>41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235</v>
          </cell>
        </row>
        <row r="163">
          <cell r="A163">
            <v>41.25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227.5</v>
          </cell>
        </row>
        <row r="164">
          <cell r="A164">
            <v>41.33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230</v>
          </cell>
        </row>
        <row r="165">
          <cell r="A165">
            <v>41.5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232.5</v>
          </cell>
        </row>
        <row r="166">
          <cell r="A166">
            <v>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230</v>
          </cell>
        </row>
        <row r="167">
          <cell r="A167">
            <v>42.25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222.5</v>
          </cell>
        </row>
        <row r="168">
          <cell r="A168">
            <v>42.33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225</v>
          </cell>
        </row>
        <row r="169">
          <cell r="A169">
            <v>42.5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227.5</v>
          </cell>
        </row>
        <row r="170">
          <cell r="A170">
            <v>43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225</v>
          </cell>
        </row>
        <row r="171">
          <cell r="A171">
            <v>43.25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217.5</v>
          </cell>
        </row>
        <row r="172">
          <cell r="A172">
            <v>43.33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220</v>
          </cell>
        </row>
        <row r="173">
          <cell r="A173">
            <v>43.5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222.5</v>
          </cell>
        </row>
        <row r="174">
          <cell r="A174">
            <v>44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220</v>
          </cell>
        </row>
        <row r="175">
          <cell r="A175">
            <v>44.25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212.5</v>
          </cell>
        </row>
        <row r="176">
          <cell r="A176">
            <v>44.33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215</v>
          </cell>
        </row>
        <row r="177">
          <cell r="A177">
            <v>44.5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217.5</v>
          </cell>
        </row>
        <row r="178">
          <cell r="A178">
            <v>45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215</v>
          </cell>
        </row>
        <row r="179">
          <cell r="A179">
            <v>45.25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207.5</v>
          </cell>
        </row>
        <row r="180">
          <cell r="A180">
            <v>45.33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210</v>
          </cell>
        </row>
        <row r="181">
          <cell r="A181">
            <v>45.5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212.5</v>
          </cell>
        </row>
        <row r="182">
          <cell r="A182">
            <v>46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210</v>
          </cell>
        </row>
        <row r="183">
          <cell r="A183">
            <v>46.25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203.75</v>
          </cell>
        </row>
        <row r="184">
          <cell r="A184">
            <v>46.33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205</v>
          </cell>
        </row>
        <row r="185">
          <cell r="A185">
            <v>46.5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207.5</v>
          </cell>
        </row>
        <row r="186">
          <cell r="A186">
            <v>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205</v>
          </cell>
        </row>
        <row r="187">
          <cell r="A187">
            <v>47.25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201.25</v>
          </cell>
        </row>
        <row r="188">
          <cell r="A188">
            <v>47.33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201.67</v>
          </cell>
        </row>
        <row r="189">
          <cell r="A189">
            <v>47.5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202.5</v>
          </cell>
        </row>
        <row r="190">
          <cell r="A190">
            <v>48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200</v>
          </cell>
        </row>
        <row r="191">
          <cell r="A191">
            <v>48.99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workbookViewId="0" topLeftCell="A183">
      <selection activeCell="O203" sqref="O203"/>
    </sheetView>
  </sheetViews>
  <sheetFormatPr defaultColWidth="9.140625" defaultRowHeight="12.75"/>
  <cols>
    <col min="1" max="1" width="23.8515625" style="1" bestFit="1" customWidth="1"/>
    <col min="2" max="2" width="5.421875" style="11" customWidth="1"/>
    <col min="3" max="3" width="17.421875" style="1" customWidth="1"/>
    <col min="4" max="4" width="17.421875" style="1" hidden="1" customWidth="1"/>
    <col min="5" max="5" width="9.7109375" style="3" customWidth="1"/>
    <col min="6" max="6" width="7.421875" style="3" customWidth="1"/>
    <col min="7" max="7" width="9.00390625" style="11" customWidth="1"/>
    <col min="8" max="9" width="2.7109375" style="1" hidden="1" customWidth="1"/>
    <col min="10" max="10" width="11.140625" style="11" customWidth="1"/>
    <col min="11" max="11" width="11.140625" style="11" hidden="1" customWidth="1"/>
    <col min="12" max="12" width="7.140625" style="2" customWidth="1"/>
    <col min="13" max="13" width="8.00390625" style="2" customWidth="1"/>
    <col min="14" max="15" width="6.421875" style="0" customWidth="1"/>
    <col min="16" max="16384" width="9.140625" style="1" customWidth="1"/>
  </cols>
  <sheetData>
    <row r="1" spans="1:15" s="4" customFormat="1" ht="13.5" thickBo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60</v>
      </c>
      <c r="G1" s="8" t="s">
        <v>5</v>
      </c>
      <c r="H1" s="8" t="s">
        <v>6</v>
      </c>
      <c r="I1" s="8" t="s">
        <v>74</v>
      </c>
      <c r="J1" s="8" t="s">
        <v>7</v>
      </c>
      <c r="K1" s="8" t="s">
        <v>52</v>
      </c>
      <c r="L1" s="8" t="s">
        <v>8</v>
      </c>
      <c r="M1" s="8" t="s">
        <v>9</v>
      </c>
      <c r="N1" s="8" t="s">
        <v>10</v>
      </c>
      <c r="O1" s="8" t="s">
        <v>67</v>
      </c>
    </row>
    <row r="2" spans="1:15" ht="12.75">
      <c r="A2" s="13" t="s">
        <v>155</v>
      </c>
      <c r="B2" s="12" t="s">
        <v>21</v>
      </c>
      <c r="C2" s="5" t="s">
        <v>114</v>
      </c>
      <c r="D2" s="5" t="str">
        <f>C2&amp;"/"&amp;B2</f>
        <v>Bonn, GER/ME</v>
      </c>
      <c r="E2" s="6">
        <v>36457</v>
      </c>
      <c r="F2" s="5">
        <v>10</v>
      </c>
      <c r="G2" s="10" t="s">
        <v>156</v>
      </c>
      <c r="H2" s="7">
        <f aca="true" t="shared" si="0" ref="H2:H218">HLOOKUP(IF(OR($G2="SR-A",OR($G2="SR-B",OR($G2="DESB",$G2="CAND"))),"X",$G2),PointTableHeader,2)</f>
        <v>5</v>
      </c>
      <c r="I2" s="7" t="str">
        <f>IF(G2="H","Jr",IF(OR(G2="E",G2="G"),"Cadet","Sr"))</f>
        <v>Cadet</v>
      </c>
      <c r="J2" s="10" t="str">
        <f>IF(G2="DESB","DESIG B",IF(G2="Z","SENIOR",IF(G2="H","JUNIOR",IF(G2="G","CDT-WLDS",IF(G2="E","CADET",G2)))))</f>
        <v>CADET</v>
      </c>
      <c r="K2" s="5" t="str">
        <f>IF(MOD(L2,1)&lt;&gt;0,"T-","")&amp;INT(L2)&amp;IF(AND(INT(L2)&gt;=11,INT(L2)&lt;14),"th",IF(MOD(INT(L2),10)=1,"st",IF(MOD(INT(L2),10)=2,"nd",IF(MOD(INT(L2),10)=3,"rd","th"))))</f>
        <v>12th</v>
      </c>
      <c r="L2" s="5">
        <v>12</v>
      </c>
      <c r="M2" s="5">
        <f>IF(OR(L2&gt;=33,ISNUMBER(L2)=FALSE),0,VLOOKUP(L2,PointTable,$H2,TRUE))*IF(N2&gt;0,N2,1)</f>
        <v>264.5</v>
      </c>
      <c r="N2" s="5"/>
      <c r="O2" s="5"/>
    </row>
    <row r="3" spans="1:15" ht="12.75">
      <c r="A3" s="13" t="s">
        <v>162</v>
      </c>
      <c r="B3" s="12" t="s">
        <v>11</v>
      </c>
      <c r="C3" s="5" t="s">
        <v>178</v>
      </c>
      <c r="D3" s="5" t="str">
        <f>C3&amp;"/"&amp;B3</f>
        <v>Munich, GER/MS</v>
      </c>
      <c r="E3" s="6">
        <v>36554</v>
      </c>
      <c r="F3" s="5">
        <v>10</v>
      </c>
      <c r="G3" s="10" t="s">
        <v>156</v>
      </c>
      <c r="H3" s="7">
        <f t="shared" si="0"/>
        <v>5</v>
      </c>
      <c r="I3" s="7" t="str">
        <f>IF(G3="H","Jr",IF(OR(G3="E",G3="G"),"Cadet","Sr"))</f>
        <v>Cadet</v>
      </c>
      <c r="J3" s="10" t="str">
        <f>IF(G3="DESB","DESIG B",IF(G3="Z","SENIOR",IF(G3="H","JUNIOR",IF(G3="G","CDT-WLDS",IF(G3="E","CADET",G3)))))</f>
        <v>CADET</v>
      </c>
      <c r="K3" s="5" t="str">
        <f>IF(MOD(L3,1)&lt;&gt;0,"T-","")&amp;INT(L3)&amp;IF(AND(INT(L3)&gt;=11,INT(L3)&lt;14),"th",IF(MOD(INT(L3),10)=1,"st",IF(MOD(INT(L3),10)=2,"nd",IF(MOD(INT(L3),10)=3,"rd","th"))))</f>
        <v>3rd</v>
      </c>
      <c r="L3" s="5">
        <v>3</v>
      </c>
      <c r="M3" s="5">
        <f>IF(OR(L3&gt;=33,ISNUMBER(L3)=FALSE),0,VLOOKUP(L3,PointTable,$H3,TRUE))*IF(N3&gt;0,N3,1)</f>
        <v>425</v>
      </c>
      <c r="N3" s="5"/>
      <c r="O3" s="5"/>
    </row>
    <row r="4" spans="1:15" ht="12.75">
      <c r="A4" s="13" t="s">
        <v>179</v>
      </c>
      <c r="B4" s="12" t="s">
        <v>11</v>
      </c>
      <c r="C4" s="5" t="s">
        <v>178</v>
      </c>
      <c r="D4" s="5" t="str">
        <f>C4&amp;"/"&amp;B4</f>
        <v>Munich, GER/MS</v>
      </c>
      <c r="E4" s="6">
        <v>36554</v>
      </c>
      <c r="F4" s="5">
        <v>10</v>
      </c>
      <c r="G4" s="10" t="s">
        <v>156</v>
      </c>
      <c r="H4" s="7">
        <f t="shared" si="0"/>
        <v>5</v>
      </c>
      <c r="I4" s="7" t="str">
        <f>IF(G4="H","Jr",IF(OR(G4="E",G4="G"),"Cadet","Sr"))</f>
        <v>Cadet</v>
      </c>
      <c r="J4" s="10" t="str">
        <f>IF(G4="DESB","DESIG B",IF(G4="Z","SENIOR",IF(G4="H","JUNIOR",IF(G4="G","CDT-WLDS",IF(G4="E","CADET",G4)))))</f>
        <v>CADET</v>
      </c>
      <c r="K4" s="5" t="str">
        <f>IF(MOD(L4,1)&lt;&gt;0,"T-","")&amp;INT(L4)&amp;IF(AND(INT(L4)&gt;=11,INT(L4)&lt;14),"th",IF(MOD(INT(L4),10)=1,"st",IF(MOD(INT(L4),10)=2,"nd",IF(MOD(INT(L4),10)=3,"rd","th"))))</f>
        <v>13th</v>
      </c>
      <c r="L4" s="5">
        <v>13</v>
      </c>
      <c r="M4" s="5">
        <f>IF(OR(L4&gt;=33,ISNUMBER(L4)=FALSE),0,VLOOKUP(L4,PointTable,$H4,TRUE))*IF(N4&gt;0,N4,1)</f>
        <v>253</v>
      </c>
      <c r="N4" s="5"/>
      <c r="O4" s="5"/>
    </row>
    <row r="5" spans="1:15" ht="12.75">
      <c r="A5" s="13" t="s">
        <v>180</v>
      </c>
      <c r="B5" s="12" t="s">
        <v>11</v>
      </c>
      <c r="C5" s="5" t="s">
        <v>178</v>
      </c>
      <c r="D5" s="5" t="str">
        <f>C5&amp;"/"&amp;B5</f>
        <v>Munich, GER/MS</v>
      </c>
      <c r="E5" s="6">
        <v>36554</v>
      </c>
      <c r="F5" s="5">
        <v>10</v>
      </c>
      <c r="G5" s="10" t="s">
        <v>156</v>
      </c>
      <c r="H5" s="7">
        <f t="shared" si="0"/>
        <v>5</v>
      </c>
      <c r="I5" s="7" t="str">
        <f>IF(G5="H","Jr",IF(OR(G5="E",G5="G"),"Cadet","Sr"))</f>
        <v>Cadet</v>
      </c>
      <c r="J5" s="10" t="str">
        <f>IF(G5="DESB","DESIG B",IF(G5="Z","SENIOR",IF(G5="H","JUNIOR",IF(G5="G","CDT-WLDS",IF(G5="E","CADET",G5)))))</f>
        <v>CADET</v>
      </c>
      <c r="K5" s="5" t="str">
        <f>IF(MOD(L5,1)&lt;&gt;0,"T-","")&amp;INT(L5)&amp;IF(AND(INT(L5)&gt;=11,INT(L5)&lt;14),"th",IF(MOD(INT(L5),10)=1,"st",IF(MOD(INT(L5),10)=2,"nd",IF(MOD(INT(L5),10)=3,"rd","th"))))</f>
        <v>17th</v>
      </c>
      <c r="L5" s="5">
        <v>17</v>
      </c>
      <c r="M5" s="5">
        <f>IF(OR(L5&gt;=33,ISNUMBER(L5)=FALSE),0,VLOOKUP(L5,PointTable,$H5,TRUE))*IF(N5&gt;0,N5,1)</f>
        <v>175</v>
      </c>
      <c r="N5" s="5"/>
      <c r="O5" s="5"/>
    </row>
    <row r="6" spans="1:15" ht="12.75">
      <c r="A6" s="13" t="s">
        <v>181</v>
      </c>
      <c r="B6" s="12" t="s">
        <v>11</v>
      </c>
      <c r="C6" s="5" t="s">
        <v>178</v>
      </c>
      <c r="D6" s="5" t="str">
        <f>C6&amp;"/"&amp;B6</f>
        <v>Munich, GER/MS</v>
      </c>
      <c r="E6" s="6">
        <v>36554</v>
      </c>
      <c r="F6" s="5">
        <v>10</v>
      </c>
      <c r="G6" s="10" t="s">
        <v>156</v>
      </c>
      <c r="H6" s="7">
        <f t="shared" si="0"/>
        <v>5</v>
      </c>
      <c r="I6" s="7" t="str">
        <f>IF(G6="H","Jr",IF(OR(G6="E",G6="G"),"Cadet","Sr"))</f>
        <v>Cadet</v>
      </c>
      <c r="J6" s="10" t="str">
        <f>IF(G6="DESB","DESIG B",IF(G6="Z","SENIOR",IF(G6="H","JUNIOR",IF(G6="G","CDT-WLDS",IF(G6="E","CADET",G6)))))</f>
        <v>CADET</v>
      </c>
      <c r="K6" s="5" t="str">
        <f>IF(MOD(L6,1)&lt;&gt;0,"T-","")&amp;INT(L6)&amp;IF(AND(INT(L6)&gt;=11,INT(L6)&lt;14),"th",IF(MOD(INT(L6),10)=1,"st",IF(MOD(INT(L6),10)=2,"nd",IF(MOD(INT(L6),10)=3,"rd","th"))))</f>
        <v>18th</v>
      </c>
      <c r="L6" s="5">
        <v>18</v>
      </c>
      <c r="M6" s="5">
        <f>IF(OR(L6&gt;=33,ISNUMBER(L6)=FALSE),0,VLOOKUP(L6,PointTable,$H6,TRUE))*IF(N6&gt;0,N6,1)</f>
        <v>174</v>
      </c>
      <c r="N6" s="5"/>
      <c r="O6" s="5"/>
    </row>
    <row r="7" spans="1:15" ht="12.75">
      <c r="A7" s="13" t="s">
        <v>182</v>
      </c>
      <c r="B7" s="12" t="s">
        <v>11</v>
      </c>
      <c r="C7" s="5" t="s">
        <v>178</v>
      </c>
      <c r="D7" s="5" t="str">
        <f>C7&amp;"/"&amp;B7</f>
        <v>Munich, GER/MS</v>
      </c>
      <c r="E7" s="6">
        <v>36554</v>
      </c>
      <c r="F7" s="5">
        <v>10</v>
      </c>
      <c r="G7" s="10" t="s">
        <v>156</v>
      </c>
      <c r="H7" s="7">
        <f t="shared" si="0"/>
        <v>5</v>
      </c>
      <c r="I7" s="7" t="str">
        <f>IF(G7="H","Jr",IF(OR(G7="E",G7="G"),"Cadet","Sr"))</f>
        <v>Cadet</v>
      </c>
      <c r="J7" s="10" t="str">
        <f>IF(G7="DESB","DESIG B",IF(G7="Z","SENIOR",IF(G7="H","JUNIOR",IF(G7="G","CDT-WLDS",IF(G7="E","CADET",G7)))))</f>
        <v>CADET</v>
      </c>
      <c r="K7" s="5" t="str">
        <f>IF(MOD(L7,1)&lt;&gt;0,"T-","")&amp;INT(L7)&amp;IF(AND(INT(L7)&gt;=11,INT(L7)&lt;14),"th",IF(MOD(INT(L7),10)=1,"st",IF(MOD(INT(L7),10)=2,"nd",IF(MOD(INT(L7),10)=3,"rd","th"))))</f>
        <v>19th</v>
      </c>
      <c r="L7" s="5">
        <v>19</v>
      </c>
      <c r="M7" s="5">
        <f>IF(OR(L7&gt;=33,ISNUMBER(L7)=FALSE),0,VLOOKUP(L7,PointTable,$H7,TRUE))*IF(N7&gt;0,N7,1)</f>
        <v>173</v>
      </c>
      <c r="N7" s="5"/>
      <c r="O7" s="5"/>
    </row>
    <row r="8" spans="1:15" ht="12.75">
      <c r="A8" s="13" t="s">
        <v>183</v>
      </c>
      <c r="B8" s="12" t="s">
        <v>11</v>
      </c>
      <c r="C8" s="5" t="s">
        <v>178</v>
      </c>
      <c r="D8" s="5" t="str">
        <f>C8&amp;"/"&amp;B8</f>
        <v>Munich, GER/MS</v>
      </c>
      <c r="E8" s="6">
        <v>36554</v>
      </c>
      <c r="F8" s="5">
        <v>10</v>
      </c>
      <c r="G8" s="10" t="s">
        <v>156</v>
      </c>
      <c r="H8" s="7">
        <f t="shared" si="0"/>
        <v>5</v>
      </c>
      <c r="I8" s="7" t="str">
        <f>IF(G8="H","Jr",IF(OR(G8="E",G8="G"),"Cadet","Sr"))</f>
        <v>Cadet</v>
      </c>
      <c r="J8" s="10" t="str">
        <f>IF(G8="DESB","DESIG B",IF(G8="Z","SENIOR",IF(G8="H","JUNIOR",IF(G8="G","CDT-WLDS",IF(G8="E","CADET",G8)))))</f>
        <v>CADET</v>
      </c>
      <c r="K8" s="5" t="str">
        <f>IF(MOD(L8,1)&lt;&gt;0,"T-","")&amp;INT(L8)&amp;IF(AND(INT(L8)&gt;=11,INT(L8)&lt;14),"th",IF(MOD(INT(L8),10)=1,"st",IF(MOD(INT(L8),10)=2,"nd",IF(MOD(INT(L8),10)=3,"rd","th"))))</f>
        <v>28th</v>
      </c>
      <c r="L8" s="5">
        <v>28</v>
      </c>
      <c r="M8" s="5">
        <f>IF(OR(L8&gt;=33,ISNUMBER(L8)=FALSE),0,VLOOKUP(L8,PointTable,$H8,TRUE))*IF(N8&gt;0,N8,1)</f>
        <v>141.5</v>
      </c>
      <c r="N8" s="5"/>
      <c r="O8" s="5"/>
    </row>
    <row r="9" spans="1:15" ht="12.75">
      <c r="A9" s="13" t="s">
        <v>159</v>
      </c>
      <c r="B9" s="12" t="s">
        <v>13</v>
      </c>
      <c r="C9" s="5" t="s">
        <v>137</v>
      </c>
      <c r="D9" s="5" t="str">
        <f>C9&amp;"/"&amp;B9</f>
        <v>Koblenz, GER/MF</v>
      </c>
      <c r="E9" s="6">
        <v>36555</v>
      </c>
      <c r="F9" s="5">
        <v>10</v>
      </c>
      <c r="G9" s="10" t="s">
        <v>156</v>
      </c>
      <c r="H9" s="7">
        <f t="shared" si="0"/>
        <v>5</v>
      </c>
      <c r="I9" s="7" t="str">
        <f>IF(G9="H","Jr",IF(OR(G9="E",G9="G"),"Cadet","Sr"))</f>
        <v>Cadet</v>
      </c>
      <c r="J9" s="10" t="str">
        <f>IF(G9="DESB","DESIG B",IF(G9="Z","SENIOR",IF(G9="H","JUNIOR",IF(G9="G","CDT-WLDS",IF(G9="E","CADET",G9)))))</f>
        <v>CADET</v>
      </c>
      <c r="K9" s="5" t="str">
        <f>IF(MOD(L9,1)&lt;&gt;0,"T-","")&amp;INT(L9)&amp;IF(AND(INT(L9)&gt;=11,INT(L9)&lt;14),"th",IF(MOD(INT(L9),10)=1,"st",IF(MOD(INT(L9),10)=2,"nd",IF(MOD(INT(L9),10)=3,"rd","th"))))</f>
        <v>2nd</v>
      </c>
      <c r="L9" s="5">
        <v>2</v>
      </c>
      <c r="M9" s="5">
        <f>IF(OR(L9&gt;=33,ISNUMBER(L9)=FALSE),0,VLOOKUP(L9,PointTable,$H9,TRUE))*IF(N9&gt;0,N9,1)</f>
        <v>460</v>
      </c>
      <c r="N9" s="5"/>
      <c r="O9" s="5"/>
    </row>
    <row r="10" spans="1:15" ht="12.75">
      <c r="A10" s="13" t="s">
        <v>73</v>
      </c>
      <c r="B10" s="12" t="s">
        <v>17</v>
      </c>
      <c r="C10" s="5" t="s">
        <v>185</v>
      </c>
      <c r="D10" s="5" t="str">
        <f>C10&amp;"/"&amp;B10</f>
        <v>Jeno, GER/WF</v>
      </c>
      <c r="E10" s="6">
        <v>36555</v>
      </c>
      <c r="F10" s="5">
        <v>10</v>
      </c>
      <c r="G10" s="10" t="s">
        <v>156</v>
      </c>
      <c r="H10" s="7">
        <f t="shared" si="0"/>
        <v>5</v>
      </c>
      <c r="I10" s="7" t="str">
        <f>IF(G10="H","Jr",IF(OR(G10="E",G10="G"),"Cadet","Sr"))</f>
        <v>Cadet</v>
      </c>
      <c r="J10" s="10" t="str">
        <f>IF(G10="DESB","DESIG B",IF(G10="Z","SENIOR",IF(G10="H","JUNIOR",IF(G10="G","CDT-WLDS",IF(G10="E","CADET",G10)))))</f>
        <v>CADET</v>
      </c>
      <c r="K10" s="5" t="str">
        <f>IF(MOD(L10,1)&lt;&gt;0,"T-","")&amp;INT(L10)&amp;IF(AND(INT(L10)&gt;=11,INT(L10)&lt;14),"th",IF(MOD(INT(L10),10)=1,"st",IF(MOD(INT(L10),10)=2,"nd",IF(MOD(INT(L10),10)=3,"rd","th"))))</f>
        <v>12th</v>
      </c>
      <c r="L10" s="5">
        <v>12</v>
      </c>
      <c r="M10" s="5">
        <f>IF(OR(L10&gt;=33,ISNUMBER(L10)=FALSE),0,VLOOKUP(L10,PointTable,$H10,TRUE))*IF(N10&gt;0,N10,1)</f>
        <v>264.5</v>
      </c>
      <c r="N10" s="5"/>
      <c r="O10" s="5"/>
    </row>
    <row r="11" spans="1:15" ht="12.75">
      <c r="A11" s="13" t="s">
        <v>186</v>
      </c>
      <c r="B11" s="12" t="s">
        <v>17</v>
      </c>
      <c r="C11" s="5" t="s">
        <v>185</v>
      </c>
      <c r="D11" s="5" t="str">
        <f>C11&amp;"/"&amp;B11</f>
        <v>Jeno, GER/WF</v>
      </c>
      <c r="E11" s="6">
        <v>36555</v>
      </c>
      <c r="F11" s="5">
        <v>10</v>
      </c>
      <c r="G11" s="10" t="s">
        <v>156</v>
      </c>
      <c r="H11" s="7">
        <f t="shared" si="0"/>
        <v>5</v>
      </c>
      <c r="I11" s="7" t="str">
        <f>IF(G11="H","Jr",IF(OR(G11="E",G11="G"),"Cadet","Sr"))</f>
        <v>Cadet</v>
      </c>
      <c r="J11" s="10" t="str">
        <f>IF(G11="DESB","DESIG B",IF(G11="Z","SENIOR",IF(G11="H","JUNIOR",IF(G11="G","CDT-WLDS",IF(G11="E","CADET",G11)))))</f>
        <v>CADET</v>
      </c>
      <c r="K11" s="5" t="str">
        <f>IF(MOD(L11,1)&lt;&gt;0,"T-","")&amp;INT(L11)&amp;IF(AND(INT(L11)&gt;=11,INT(L11)&lt;14),"th",IF(MOD(INT(L11),10)=1,"st",IF(MOD(INT(L11),10)=2,"nd",IF(MOD(INT(L11),10)=3,"rd","th"))))</f>
        <v>20th</v>
      </c>
      <c r="L11" s="5">
        <v>20</v>
      </c>
      <c r="M11" s="5">
        <f>IF(OR(L11&gt;=33,ISNUMBER(L11)=FALSE),0,VLOOKUP(L11,PointTable,$H11,TRUE))*IF(N11&gt;0,N11,1)</f>
        <v>172</v>
      </c>
      <c r="N11" s="5"/>
      <c r="O11" s="5"/>
    </row>
    <row r="12" spans="1:15" ht="12.75">
      <c r="A12" s="13" t="s">
        <v>188</v>
      </c>
      <c r="B12" s="12" t="s">
        <v>17</v>
      </c>
      <c r="C12" s="5" t="s">
        <v>185</v>
      </c>
      <c r="D12" s="5" t="str">
        <f>C12&amp;"/"&amp;B12</f>
        <v>Jeno, GER/WF</v>
      </c>
      <c r="E12" s="6">
        <v>36555</v>
      </c>
      <c r="F12" s="5">
        <v>10</v>
      </c>
      <c r="G12" s="10" t="s">
        <v>156</v>
      </c>
      <c r="H12" s="7">
        <f t="shared" si="0"/>
        <v>5</v>
      </c>
      <c r="I12" s="7" t="str">
        <f>IF(G12="H","Jr",IF(OR(G12="E",G12="G"),"Cadet","Sr"))</f>
        <v>Cadet</v>
      </c>
      <c r="J12" s="10" t="str">
        <f aca="true" t="shared" si="1" ref="J12:J38">IF(G12="DESB","DESIG B",IF(G12="Z","SENIOR",IF(G12="H","JUNIOR",IF(G12="G","CDT-WLDS",IF(G12="E","CADET",G12)))))</f>
        <v>CADET</v>
      </c>
      <c r="K12" s="5" t="str">
        <f>IF(MOD(L12,1)&lt;&gt;0,"T-","")&amp;INT(L12)&amp;IF(AND(INT(L12)&gt;=11,INT(L12)&lt;14),"th",IF(MOD(INT(L12),10)=1,"st",IF(MOD(INT(L12),10)=2,"nd",IF(MOD(INT(L12),10)=3,"rd","th"))))</f>
        <v>21st</v>
      </c>
      <c r="L12" s="5">
        <v>21</v>
      </c>
      <c r="M12" s="5">
        <f>IF(OR(L12&gt;=33,ISNUMBER(L12)=FALSE),0,VLOOKUP(L12,PointTable,$H12,TRUE))*IF(N12&gt;0,N12,1)</f>
        <v>171</v>
      </c>
      <c r="N12" s="5"/>
      <c r="O12" s="5"/>
    </row>
    <row r="13" spans="1:15" ht="12.75">
      <c r="A13" s="13" t="s">
        <v>189</v>
      </c>
      <c r="B13" s="12" t="s">
        <v>13</v>
      </c>
      <c r="C13" s="5" t="s">
        <v>137</v>
      </c>
      <c r="D13" s="5" t="str">
        <f>C13&amp;"/"&amp;B13</f>
        <v>Koblenz, GER/MF</v>
      </c>
      <c r="E13" s="6">
        <v>36555</v>
      </c>
      <c r="F13" s="5">
        <v>10</v>
      </c>
      <c r="G13" s="10" t="s">
        <v>156</v>
      </c>
      <c r="H13" s="7">
        <f t="shared" si="0"/>
        <v>5</v>
      </c>
      <c r="I13" s="7" t="str">
        <f aca="true" t="shared" si="2" ref="I13:I43">IF(G13="H","Jr",IF(OR(G13="E",G13="G"),"Cadet","Sr"))</f>
        <v>Cadet</v>
      </c>
      <c r="J13" s="10" t="str">
        <f aca="true" t="shared" si="3" ref="J13:J106">IF(G13="DESB","DESIG B",IF(G13="Z","SENIOR",IF(G13="H","JUNIOR",IF(G13="G","CDT-WLDS",IF(G13="E","CADET",G13)))))</f>
        <v>CADET</v>
      </c>
      <c r="K13" s="5" t="str">
        <f aca="true" t="shared" si="4" ref="K13:K30">IF(MOD(L13,1)&lt;&gt;0,"T-","")&amp;INT(L13)&amp;IF(AND(INT(L13)&gt;=11,INT(L13)&lt;14),"th",IF(MOD(INT(L13),10)=1,"st",IF(MOD(INT(L13),10)=2,"nd",IF(MOD(INT(L13),10)=3,"rd","th"))))</f>
        <v>23rd</v>
      </c>
      <c r="L13" s="5">
        <v>23</v>
      </c>
      <c r="M13" s="5">
        <f aca="true" t="shared" si="5" ref="M13:M30">IF(OR(L13&gt;=33,ISNUMBER(L13)=FALSE),0,VLOOKUP(L13,PointTable,$H13,TRUE))*IF(N13&gt;0,N13,1)</f>
        <v>169</v>
      </c>
      <c r="N13" s="5"/>
      <c r="O13" s="5"/>
    </row>
    <row r="14" spans="1:15" ht="12.75">
      <c r="A14" s="13" t="s">
        <v>190</v>
      </c>
      <c r="B14" s="12" t="s">
        <v>13</v>
      </c>
      <c r="C14" s="5" t="s">
        <v>137</v>
      </c>
      <c r="D14" s="5" t="str">
        <f>C14&amp;"/"&amp;B14</f>
        <v>Koblenz, GER/MF</v>
      </c>
      <c r="E14" s="6">
        <v>36555</v>
      </c>
      <c r="F14" s="5">
        <v>10</v>
      </c>
      <c r="G14" s="10" t="s">
        <v>156</v>
      </c>
      <c r="H14" s="7">
        <f t="shared" si="0"/>
        <v>5</v>
      </c>
      <c r="I14" s="7" t="str">
        <f t="shared" si="2"/>
        <v>Cadet</v>
      </c>
      <c r="J14" s="10" t="str">
        <f t="shared" si="1"/>
        <v>CADET</v>
      </c>
      <c r="K14" s="5" t="str">
        <f t="shared" si="4"/>
        <v>24th</v>
      </c>
      <c r="L14" s="5">
        <v>24</v>
      </c>
      <c r="M14" s="5">
        <f t="shared" si="5"/>
        <v>168</v>
      </c>
      <c r="N14" s="5"/>
      <c r="O14" s="5"/>
    </row>
    <row r="15" spans="1:15" ht="12.75">
      <c r="A15" s="13" t="s">
        <v>125</v>
      </c>
      <c r="B15" s="12" t="s">
        <v>13</v>
      </c>
      <c r="C15" s="5" t="s">
        <v>137</v>
      </c>
      <c r="D15" s="5" t="str">
        <f>C15&amp;"/"&amp;B15</f>
        <v>Koblenz, GER/MF</v>
      </c>
      <c r="E15" s="6">
        <v>36555</v>
      </c>
      <c r="F15" s="5">
        <v>10</v>
      </c>
      <c r="G15" s="10" t="s">
        <v>156</v>
      </c>
      <c r="H15" s="7">
        <f t="shared" si="0"/>
        <v>5</v>
      </c>
      <c r="I15" s="7" t="str">
        <f t="shared" si="2"/>
        <v>Cadet</v>
      </c>
      <c r="J15" s="10" t="str">
        <f t="shared" si="1"/>
        <v>CADET</v>
      </c>
      <c r="K15" s="5" t="str">
        <f t="shared" si="4"/>
        <v>28th</v>
      </c>
      <c r="L15" s="5">
        <v>28</v>
      </c>
      <c r="M15" s="5">
        <f t="shared" si="5"/>
        <v>141.5</v>
      </c>
      <c r="N15" s="5"/>
      <c r="O15" s="5"/>
    </row>
    <row r="16" spans="1:15" ht="12.75">
      <c r="A16" s="13" t="s">
        <v>191</v>
      </c>
      <c r="B16" s="12" t="s">
        <v>13</v>
      </c>
      <c r="C16" s="5" t="s">
        <v>137</v>
      </c>
      <c r="D16" s="5" t="str">
        <f>C16&amp;"/"&amp;B16</f>
        <v>Koblenz, GER/MF</v>
      </c>
      <c r="E16" s="6">
        <v>36555</v>
      </c>
      <c r="F16" s="5">
        <v>10</v>
      </c>
      <c r="G16" s="10" t="s">
        <v>156</v>
      </c>
      <c r="H16" s="7">
        <f t="shared" si="0"/>
        <v>5</v>
      </c>
      <c r="I16" s="7" t="str">
        <f t="shared" si="2"/>
        <v>Cadet</v>
      </c>
      <c r="J16" s="10" t="str">
        <f t="shared" si="1"/>
        <v>CADET</v>
      </c>
      <c r="K16" s="5" t="str">
        <f t="shared" si="4"/>
        <v>31st</v>
      </c>
      <c r="L16" s="5">
        <v>31</v>
      </c>
      <c r="M16" s="5">
        <f t="shared" si="5"/>
        <v>138.5</v>
      </c>
      <c r="N16" s="5"/>
      <c r="O16" s="5"/>
    </row>
    <row r="17" spans="1:15" ht="12.75">
      <c r="A17" s="13" t="s">
        <v>187</v>
      </c>
      <c r="B17" s="12" t="s">
        <v>17</v>
      </c>
      <c r="C17" s="5" t="s">
        <v>185</v>
      </c>
      <c r="D17" s="5" t="str">
        <f>C17&amp;"/"&amp;B17</f>
        <v>Jeno, GER/WF</v>
      </c>
      <c r="E17" s="6">
        <v>36555</v>
      </c>
      <c r="F17" s="5">
        <v>10</v>
      </c>
      <c r="G17" s="10" t="s">
        <v>156</v>
      </c>
      <c r="H17" s="7">
        <f t="shared" si="0"/>
        <v>5</v>
      </c>
      <c r="I17" s="7" t="str">
        <f t="shared" si="2"/>
        <v>Cadet</v>
      </c>
      <c r="J17" s="10" t="str">
        <f t="shared" si="1"/>
        <v>CADET</v>
      </c>
      <c r="K17" s="5" t="str">
        <f t="shared" si="4"/>
        <v>32nd</v>
      </c>
      <c r="L17" s="5">
        <v>32</v>
      </c>
      <c r="M17" s="5">
        <f t="shared" si="5"/>
        <v>137.5</v>
      </c>
      <c r="N17" s="5"/>
      <c r="O17" s="5"/>
    </row>
    <row r="18" spans="1:15" ht="12.75">
      <c r="A18" s="13" t="s">
        <v>167</v>
      </c>
      <c r="B18" s="12" t="s">
        <v>13</v>
      </c>
      <c r="C18" s="5" t="s">
        <v>137</v>
      </c>
      <c r="D18" s="5" t="str">
        <f>C18&amp;"/"&amp;B18</f>
        <v>Koblenz, GER/MF</v>
      </c>
      <c r="E18" s="6">
        <v>36555</v>
      </c>
      <c r="F18" s="5">
        <v>10</v>
      </c>
      <c r="G18" s="10" t="s">
        <v>156</v>
      </c>
      <c r="H18" s="7">
        <f t="shared" si="0"/>
        <v>5</v>
      </c>
      <c r="I18" s="7" t="str">
        <f t="shared" si="2"/>
        <v>Cadet</v>
      </c>
      <c r="J18" s="10" t="str">
        <f t="shared" si="1"/>
        <v>CADET</v>
      </c>
      <c r="K18" s="5" t="str">
        <f t="shared" si="4"/>
        <v>32nd</v>
      </c>
      <c r="L18" s="5">
        <v>32</v>
      </c>
      <c r="M18" s="5">
        <f t="shared" si="5"/>
        <v>137.5</v>
      </c>
      <c r="N18" s="5"/>
      <c r="O18" s="5"/>
    </row>
    <row r="19" spans="1:15" ht="12.75">
      <c r="A19" s="13" t="s">
        <v>120</v>
      </c>
      <c r="B19" s="12" t="s">
        <v>97</v>
      </c>
      <c r="C19" s="5" t="s">
        <v>221</v>
      </c>
      <c r="D19" s="5" t="str">
        <f>C19&amp;"/"&amp;B19</f>
        <v>Cadet Worlds, South Bend/WS</v>
      </c>
      <c r="E19" s="6">
        <v>36634</v>
      </c>
      <c r="F19" s="5">
        <v>2</v>
      </c>
      <c r="G19" s="10" t="s">
        <v>124</v>
      </c>
      <c r="H19" s="7">
        <f t="shared" si="0"/>
        <v>7</v>
      </c>
      <c r="I19" s="7" t="str">
        <f t="shared" si="2"/>
        <v>Cadet</v>
      </c>
      <c r="J19" s="10" t="str">
        <f t="shared" si="1"/>
        <v>CDT-WLDS</v>
      </c>
      <c r="K19" s="5" t="str">
        <f t="shared" si="4"/>
        <v>3rd</v>
      </c>
      <c r="L19" s="5">
        <v>3</v>
      </c>
      <c r="M19" s="5">
        <f t="shared" si="5"/>
        <v>680</v>
      </c>
      <c r="N19" s="5"/>
      <c r="O19" s="5"/>
    </row>
    <row r="20" spans="1:15" ht="12.75">
      <c r="A20" s="13" t="s">
        <v>129</v>
      </c>
      <c r="B20" s="12" t="s">
        <v>97</v>
      </c>
      <c r="C20" s="5" t="s">
        <v>221</v>
      </c>
      <c r="D20" s="5" t="str">
        <f>C20&amp;"/"&amp;B20</f>
        <v>Cadet Worlds, South Bend/WS</v>
      </c>
      <c r="E20" s="6">
        <v>36634</v>
      </c>
      <c r="F20" s="5">
        <v>2</v>
      </c>
      <c r="G20" s="10" t="s">
        <v>124</v>
      </c>
      <c r="H20" s="7">
        <f t="shared" si="0"/>
        <v>7</v>
      </c>
      <c r="I20" s="7" t="str">
        <f t="shared" si="2"/>
        <v>Cadet</v>
      </c>
      <c r="J20" s="10" t="str">
        <f t="shared" si="1"/>
        <v>CDT-WLDS</v>
      </c>
      <c r="K20" s="5" t="str">
        <f t="shared" si="4"/>
        <v>9th</v>
      </c>
      <c r="L20" s="5">
        <v>9</v>
      </c>
      <c r="M20" s="5">
        <f t="shared" si="5"/>
        <v>428</v>
      </c>
      <c r="N20" s="5"/>
      <c r="O20" s="5"/>
    </row>
    <row r="21" spans="1:15" ht="12.75">
      <c r="A21" s="13" t="s">
        <v>201</v>
      </c>
      <c r="B21" s="12" t="s">
        <v>21</v>
      </c>
      <c r="C21" s="5" t="s">
        <v>221</v>
      </c>
      <c r="D21" s="5" t="str">
        <f>C21&amp;"/"&amp;B21</f>
        <v>Cadet Worlds, South Bend/ME</v>
      </c>
      <c r="E21" s="6">
        <v>36634</v>
      </c>
      <c r="F21" s="5">
        <v>2</v>
      </c>
      <c r="G21" s="10" t="s">
        <v>124</v>
      </c>
      <c r="H21" s="7">
        <f t="shared" si="0"/>
        <v>7</v>
      </c>
      <c r="I21" s="7" t="str">
        <f>IF(G21="H","Jr",IF(OR(G21="E",G21="G"),"Cadet","Sr"))</f>
        <v>Cadet</v>
      </c>
      <c r="J21" s="10" t="str">
        <f>IF(G21="DESB","DESIG B",IF(G21="Z","SENIOR",IF(G21="H","JUNIOR",IF(G21="G","CDT-WLDS",IF(G21="E","CADET",G21)))))</f>
        <v>CDT-WLDS</v>
      </c>
      <c r="K21" s="5" t="str">
        <f>IF(MOD(L21,1)&lt;&gt;0,"T-","")&amp;INT(L21)&amp;IF(AND(INT(L21)&gt;=11,INT(L21)&lt;14),"th",IF(MOD(INT(L21),10)=1,"st",IF(MOD(INT(L21),10)=2,"nd",IF(MOD(INT(L21),10)=3,"rd","th"))))</f>
        <v>12th</v>
      </c>
      <c r="L21" s="5">
        <v>12</v>
      </c>
      <c r="M21" s="5">
        <f>IF(OR(L21&gt;=33,ISNUMBER(L21)=FALSE),0,VLOOKUP(L21,PointTable,$H21,TRUE))*IF(N21&gt;0,N21,1)</f>
        <v>416</v>
      </c>
      <c r="N21" s="5"/>
      <c r="O21" s="5"/>
    </row>
    <row r="22" spans="1:15" ht="12.75">
      <c r="A22" s="13" t="s">
        <v>127</v>
      </c>
      <c r="B22" s="12" t="s">
        <v>21</v>
      </c>
      <c r="C22" s="5" t="s">
        <v>221</v>
      </c>
      <c r="D22" s="5" t="str">
        <f>C22&amp;"/"&amp;B22</f>
        <v>Cadet Worlds, South Bend/ME</v>
      </c>
      <c r="E22" s="6">
        <v>36634</v>
      </c>
      <c r="F22" s="5">
        <v>2</v>
      </c>
      <c r="G22" s="10" t="s">
        <v>124</v>
      </c>
      <c r="H22" s="7">
        <f t="shared" si="0"/>
        <v>7</v>
      </c>
      <c r="I22" s="7" t="str">
        <f>IF(G22="H","Jr",IF(OR(G22="E",G22="G"),"Cadet","Sr"))</f>
        <v>Cadet</v>
      </c>
      <c r="J22" s="10" t="str">
        <f>IF(G22="DESB","DESIG B",IF(G22="Z","SENIOR",IF(G22="H","JUNIOR",IF(G22="G","CDT-WLDS",IF(G22="E","CADET",G22)))))</f>
        <v>CDT-WLDS</v>
      </c>
      <c r="K22" s="5" t="str">
        <f>IF(MOD(L22,1)&lt;&gt;0,"T-","")&amp;INT(L22)&amp;IF(AND(INT(L22)&gt;=11,INT(L22)&lt;14),"th",IF(MOD(INT(L22),10)=1,"st",IF(MOD(INT(L22),10)=2,"nd",IF(MOD(INT(L22),10)=3,"rd","th"))))</f>
        <v>19th</v>
      </c>
      <c r="L22" s="5">
        <v>19</v>
      </c>
      <c r="M22" s="5">
        <f>IF(OR(L22&gt;=33,ISNUMBER(L22)=FALSE),0,VLOOKUP(L22,PointTable,$H22,TRUE))*IF(N22&gt;0,N22,1)</f>
        <v>272</v>
      </c>
      <c r="N22" s="5"/>
      <c r="O22" s="5"/>
    </row>
    <row r="23" spans="1:15" ht="12.75">
      <c r="A23" s="13" t="s">
        <v>88</v>
      </c>
      <c r="B23" s="12" t="s">
        <v>11</v>
      </c>
      <c r="C23" s="5" t="s">
        <v>221</v>
      </c>
      <c r="D23" s="5" t="str">
        <f>C23&amp;"/"&amp;B23</f>
        <v>Cadet Worlds, South Bend/MS</v>
      </c>
      <c r="E23" s="6">
        <v>36635</v>
      </c>
      <c r="F23" s="5">
        <v>2</v>
      </c>
      <c r="G23" s="10" t="s">
        <v>124</v>
      </c>
      <c r="H23" s="7">
        <f t="shared" si="0"/>
        <v>7</v>
      </c>
      <c r="I23" s="7" t="str">
        <f t="shared" si="2"/>
        <v>Cadet</v>
      </c>
      <c r="J23" s="10" t="str">
        <f t="shared" si="1"/>
        <v>CDT-WLDS</v>
      </c>
      <c r="K23" s="5" t="str">
        <f t="shared" si="4"/>
        <v>3rd</v>
      </c>
      <c r="L23" s="5">
        <v>3</v>
      </c>
      <c r="M23" s="5">
        <f t="shared" si="5"/>
        <v>680</v>
      </c>
      <c r="N23" s="5"/>
      <c r="O23" s="5"/>
    </row>
    <row r="24" spans="1:15" ht="12.75">
      <c r="A24" s="13" t="s">
        <v>225</v>
      </c>
      <c r="B24" s="12" t="s">
        <v>17</v>
      </c>
      <c r="C24" s="5" t="s">
        <v>221</v>
      </c>
      <c r="D24" s="5" t="str">
        <f>C24&amp;"/"&amp;B24</f>
        <v>Cadet Worlds, South Bend/WF</v>
      </c>
      <c r="E24" s="6">
        <v>36635</v>
      </c>
      <c r="F24" s="5">
        <v>2</v>
      </c>
      <c r="G24" s="10" t="s">
        <v>124</v>
      </c>
      <c r="H24" s="7">
        <f t="shared" si="0"/>
        <v>7</v>
      </c>
      <c r="I24" s="7" t="str">
        <f t="shared" si="2"/>
        <v>Cadet</v>
      </c>
      <c r="J24" s="10" t="str">
        <f t="shared" si="1"/>
        <v>CDT-WLDS</v>
      </c>
      <c r="K24" s="5" t="str">
        <f t="shared" si="4"/>
        <v>T-13th</v>
      </c>
      <c r="L24" s="5">
        <v>13.5</v>
      </c>
      <c r="M24" s="5">
        <f t="shared" si="5"/>
        <v>410</v>
      </c>
      <c r="N24" s="5"/>
      <c r="O24" s="5"/>
    </row>
    <row r="25" spans="1:15" ht="12.75">
      <c r="A25" s="13" t="s">
        <v>223</v>
      </c>
      <c r="B25" s="12" t="s">
        <v>11</v>
      </c>
      <c r="C25" s="5" t="s">
        <v>221</v>
      </c>
      <c r="D25" s="5" t="str">
        <f>C25&amp;"/"&amp;B25</f>
        <v>Cadet Worlds, South Bend/MS</v>
      </c>
      <c r="E25" s="6">
        <v>36635</v>
      </c>
      <c r="F25" s="5">
        <v>2</v>
      </c>
      <c r="G25" s="10" t="s">
        <v>124</v>
      </c>
      <c r="H25" s="7">
        <f t="shared" si="0"/>
        <v>7</v>
      </c>
      <c r="I25" s="7" t="str">
        <f t="shared" si="2"/>
        <v>Cadet</v>
      </c>
      <c r="J25" s="10" t="str">
        <f t="shared" si="1"/>
        <v>CDT-WLDS</v>
      </c>
      <c r="K25" s="5" t="str">
        <f t="shared" si="4"/>
        <v>14th</v>
      </c>
      <c r="L25" s="5">
        <v>14</v>
      </c>
      <c r="M25" s="5">
        <f t="shared" si="5"/>
        <v>408</v>
      </c>
      <c r="N25" s="5"/>
      <c r="O25" s="5"/>
    </row>
    <row r="26" spans="1:15" ht="12.75">
      <c r="A26" s="13" t="s">
        <v>179</v>
      </c>
      <c r="B26" s="12" t="s">
        <v>11</v>
      </c>
      <c r="C26" s="5" t="s">
        <v>221</v>
      </c>
      <c r="D26" s="5" t="str">
        <f>C26&amp;"/"&amp;B26</f>
        <v>Cadet Worlds, South Bend/MS</v>
      </c>
      <c r="E26" s="6">
        <v>36635</v>
      </c>
      <c r="F26" s="5">
        <v>2</v>
      </c>
      <c r="G26" s="10" t="s">
        <v>124</v>
      </c>
      <c r="H26" s="7">
        <f t="shared" si="0"/>
        <v>7</v>
      </c>
      <c r="I26" s="7" t="str">
        <f>IF(G26="H","Jr",IF(OR(G26="E",G26="G"),"Cadet","Sr"))</f>
        <v>Cadet</v>
      </c>
      <c r="J26" s="10" t="str">
        <f>IF(G26="DESB","DESIG B",IF(G26="Z","SENIOR",IF(G26="H","JUNIOR",IF(G26="G","CDT-WLDS",IF(G26="E","CADET",G26)))))</f>
        <v>CDT-WLDS</v>
      </c>
      <c r="K26" s="5" t="str">
        <f>IF(MOD(L26,1)&lt;&gt;0,"T-","")&amp;INT(L26)&amp;IF(AND(INT(L26)&gt;=11,INT(L26)&lt;14),"th",IF(MOD(INT(L26),10)=1,"st",IF(MOD(INT(L26),10)=2,"nd",IF(MOD(INT(L26),10)=3,"rd","th"))))</f>
        <v>21st</v>
      </c>
      <c r="L26" s="5">
        <v>21</v>
      </c>
      <c r="M26" s="5">
        <f>IF(OR(L26&gt;=33,ISNUMBER(L26)=FALSE),0,VLOOKUP(L26,PointTable,$H26,TRUE))*IF(N26&gt;0,N26,1)</f>
        <v>264</v>
      </c>
      <c r="N26" s="5"/>
      <c r="O26" s="5"/>
    </row>
    <row r="27" spans="1:15" ht="12.75">
      <c r="A27" s="13" t="s">
        <v>186</v>
      </c>
      <c r="B27" s="12" t="s">
        <v>17</v>
      </c>
      <c r="C27" s="5" t="s">
        <v>221</v>
      </c>
      <c r="D27" s="5" t="str">
        <f>C27&amp;"/"&amp;B27</f>
        <v>Cadet Worlds, South Bend/WF</v>
      </c>
      <c r="E27" s="6">
        <v>36635</v>
      </c>
      <c r="F27" s="5">
        <v>2</v>
      </c>
      <c r="G27" s="10" t="s">
        <v>124</v>
      </c>
      <c r="H27" s="7">
        <f t="shared" si="0"/>
        <v>7</v>
      </c>
      <c r="I27" s="7" t="str">
        <f t="shared" si="2"/>
        <v>Cadet</v>
      </c>
      <c r="J27" s="10" t="str">
        <f t="shared" si="1"/>
        <v>CDT-WLDS</v>
      </c>
      <c r="K27" s="5" t="str">
        <f t="shared" si="4"/>
        <v>28th</v>
      </c>
      <c r="L27" s="5">
        <v>28</v>
      </c>
      <c r="M27" s="5">
        <f t="shared" si="5"/>
        <v>236</v>
      </c>
      <c r="N27" s="5"/>
      <c r="O27" s="5"/>
    </row>
    <row r="28" spans="1:15" ht="12.75">
      <c r="A28" s="13" t="s">
        <v>159</v>
      </c>
      <c r="B28" s="12" t="s">
        <v>13</v>
      </c>
      <c r="C28" s="5" t="s">
        <v>221</v>
      </c>
      <c r="D28" s="5" t="str">
        <f>C28&amp;"/"&amp;B28</f>
        <v>Cadet Worlds, South Bend/MF</v>
      </c>
      <c r="E28" s="6">
        <v>36636</v>
      </c>
      <c r="F28" s="5">
        <v>2</v>
      </c>
      <c r="G28" s="10" t="s">
        <v>124</v>
      </c>
      <c r="H28" s="7">
        <f t="shared" si="0"/>
        <v>7</v>
      </c>
      <c r="I28" s="7" t="str">
        <f t="shared" si="2"/>
        <v>Cadet</v>
      </c>
      <c r="J28" s="10" t="str">
        <f t="shared" si="1"/>
        <v>CDT-WLDS</v>
      </c>
      <c r="K28" s="5" t="str">
        <f t="shared" si="4"/>
        <v>13th</v>
      </c>
      <c r="L28" s="5">
        <v>13</v>
      </c>
      <c r="M28" s="5">
        <f t="shared" si="5"/>
        <v>412</v>
      </c>
      <c r="N28" s="5"/>
      <c r="O28" s="5"/>
    </row>
    <row r="29" spans="1:15" ht="12.75">
      <c r="A29" s="13" t="s">
        <v>222</v>
      </c>
      <c r="B29" s="12" t="s">
        <v>13</v>
      </c>
      <c r="C29" s="5" t="s">
        <v>221</v>
      </c>
      <c r="D29" s="5" t="str">
        <f>C29&amp;"/"&amp;B29</f>
        <v>Cadet Worlds, South Bend/MF</v>
      </c>
      <c r="E29" s="6">
        <v>36636</v>
      </c>
      <c r="F29" s="5">
        <v>2</v>
      </c>
      <c r="G29" s="10" t="s">
        <v>124</v>
      </c>
      <c r="H29" s="7">
        <f t="shared" si="0"/>
        <v>7</v>
      </c>
      <c r="I29" s="7" t="str">
        <f t="shared" si="2"/>
        <v>Cadet</v>
      </c>
      <c r="J29" s="10" t="str">
        <f t="shared" si="1"/>
        <v>CDT-WLDS</v>
      </c>
      <c r="K29" s="5" t="str">
        <f t="shared" si="4"/>
        <v>19th</v>
      </c>
      <c r="L29" s="5">
        <v>19</v>
      </c>
      <c r="M29" s="5">
        <f t="shared" si="5"/>
        <v>272</v>
      </c>
      <c r="N29" s="5"/>
      <c r="O29" s="5"/>
    </row>
    <row r="30" spans="1:15" ht="12.75">
      <c r="A30" s="13" t="s">
        <v>197</v>
      </c>
      <c r="B30" s="12" t="s">
        <v>20</v>
      </c>
      <c r="C30" s="5" t="s">
        <v>221</v>
      </c>
      <c r="D30" s="5" t="str">
        <f>C30&amp;"/"&amp;B30</f>
        <v>Cadet Worlds, South Bend/WE</v>
      </c>
      <c r="E30" s="6">
        <v>36636</v>
      </c>
      <c r="F30" s="5">
        <v>2</v>
      </c>
      <c r="G30" s="10" t="s">
        <v>124</v>
      </c>
      <c r="H30" s="7">
        <f t="shared" si="0"/>
        <v>7</v>
      </c>
      <c r="I30" s="7" t="str">
        <f t="shared" si="2"/>
        <v>Cadet</v>
      </c>
      <c r="J30" s="10" t="str">
        <f t="shared" si="1"/>
        <v>CDT-WLDS</v>
      </c>
      <c r="K30" s="5" t="str">
        <f t="shared" si="4"/>
        <v>25th</v>
      </c>
      <c r="L30" s="5">
        <v>25</v>
      </c>
      <c r="M30" s="5">
        <f t="shared" si="5"/>
        <v>248</v>
      </c>
      <c r="N30" s="5"/>
      <c r="O30" s="5"/>
    </row>
    <row r="31" spans="1:15" ht="12.75">
      <c r="A31" s="13" t="s">
        <v>224</v>
      </c>
      <c r="B31" s="12" t="s">
        <v>20</v>
      </c>
      <c r="C31" s="5" t="s">
        <v>221</v>
      </c>
      <c r="D31" s="5" t="str">
        <f>C31&amp;"/"&amp;B31</f>
        <v>Cadet Worlds, South Bend/WE</v>
      </c>
      <c r="E31" s="6">
        <v>36636</v>
      </c>
      <c r="F31" s="5">
        <v>2</v>
      </c>
      <c r="G31" s="10" t="s">
        <v>124</v>
      </c>
      <c r="H31" s="7">
        <f t="shared" si="0"/>
        <v>7</v>
      </c>
      <c r="I31" s="7" t="str">
        <f t="shared" si="2"/>
        <v>Cadet</v>
      </c>
      <c r="J31" s="10" t="str">
        <f t="shared" si="1"/>
        <v>CDT-WLDS</v>
      </c>
      <c r="K31" s="5" t="str">
        <f aca="true" t="shared" si="6" ref="K31:K53">IF(MOD(L31,1)&lt;&gt;0,"T-","")&amp;INT(L31)&amp;IF(AND(INT(L31)&gt;=11,INT(L31)&lt;14),"th",IF(MOD(INT(L31),10)=1,"st",IF(MOD(INT(L31),10)=2,"nd",IF(MOD(INT(L31),10)=3,"rd","th"))))</f>
        <v>26th</v>
      </c>
      <c r="L31" s="5">
        <v>26</v>
      </c>
      <c r="M31" s="5">
        <f aca="true" t="shared" si="7" ref="M31:M53">IF(OR(L31&gt;=33,ISNUMBER(L31)=FALSE),0,VLOOKUP(L31,PointTable,$H31,TRUE))*IF(N31&gt;0,N31,1)</f>
        <v>244</v>
      </c>
      <c r="N31" s="5"/>
      <c r="O31" s="5"/>
    </row>
    <row r="32" spans="1:15" ht="12.75">
      <c r="A32" s="13" t="s">
        <v>227</v>
      </c>
      <c r="B32" s="12" t="s">
        <v>20</v>
      </c>
      <c r="C32" s="5" t="s">
        <v>221</v>
      </c>
      <c r="D32" s="5" t="str">
        <f>C32&amp;"/"&amp;B32</f>
        <v>Cadet Worlds, South Bend/WE</v>
      </c>
      <c r="E32" s="6">
        <v>36636</v>
      </c>
      <c r="F32" s="5">
        <v>2</v>
      </c>
      <c r="G32" s="10" t="s">
        <v>124</v>
      </c>
      <c r="H32" s="7">
        <f t="shared" si="0"/>
        <v>7</v>
      </c>
      <c r="I32" s="7" t="str">
        <f t="shared" si="2"/>
        <v>Cadet</v>
      </c>
      <c r="J32" s="10" t="str">
        <f t="shared" si="1"/>
        <v>CDT-WLDS</v>
      </c>
      <c r="K32" s="5" t="str">
        <f t="shared" si="6"/>
        <v>32nd</v>
      </c>
      <c r="L32" s="5">
        <v>32</v>
      </c>
      <c r="M32" s="5">
        <f t="shared" si="7"/>
        <v>220</v>
      </c>
      <c r="N32" s="5"/>
      <c r="O32" s="5"/>
    </row>
    <row r="33" spans="1:15" ht="12.75">
      <c r="A33" s="13" t="s">
        <v>73</v>
      </c>
      <c r="B33" s="12" t="s">
        <v>17</v>
      </c>
      <c r="C33" s="5" t="s">
        <v>72</v>
      </c>
      <c r="D33" s="5" t="str">
        <f>C33&amp;"/"&amp;B33</f>
        <v>Bratislava, SVQ/WF</v>
      </c>
      <c r="E33" s="6">
        <v>36457</v>
      </c>
      <c r="F33" s="5">
        <v>10</v>
      </c>
      <c r="G33" s="10" t="s">
        <v>12</v>
      </c>
      <c r="H33" s="7">
        <f t="shared" si="0"/>
        <v>8</v>
      </c>
      <c r="I33" s="7" t="str">
        <f t="shared" si="2"/>
        <v>Jr</v>
      </c>
      <c r="J33" s="10" t="str">
        <f t="shared" si="1"/>
        <v>JUNIOR</v>
      </c>
      <c r="K33" s="5" t="str">
        <f t="shared" si="6"/>
        <v>27th</v>
      </c>
      <c r="L33" s="5">
        <v>27</v>
      </c>
      <c r="M33" s="5">
        <f t="shared" si="7"/>
        <v>360</v>
      </c>
      <c r="N33" s="5"/>
      <c r="O33" s="5"/>
    </row>
    <row r="34" spans="1:15" ht="12.75">
      <c r="A34" s="13" t="s">
        <v>83</v>
      </c>
      <c r="B34" s="12" t="s">
        <v>21</v>
      </c>
      <c r="C34" s="5" t="s">
        <v>81</v>
      </c>
      <c r="D34" s="5" t="str">
        <f>C34&amp;"/"&amp;B34</f>
        <v>Catania, ITA/ME</v>
      </c>
      <c r="E34" s="6">
        <v>36471</v>
      </c>
      <c r="F34" s="5">
        <v>10</v>
      </c>
      <c r="G34" s="10" t="s">
        <v>12</v>
      </c>
      <c r="H34" s="7">
        <f t="shared" si="0"/>
        <v>8</v>
      </c>
      <c r="I34" s="7" t="str">
        <f t="shared" si="2"/>
        <v>Jr</v>
      </c>
      <c r="J34" s="10" t="str">
        <f t="shared" si="1"/>
        <v>JUNIOR</v>
      </c>
      <c r="K34" s="5" t="str">
        <f t="shared" si="6"/>
        <v>3rd</v>
      </c>
      <c r="L34" s="5">
        <v>3</v>
      </c>
      <c r="M34" s="5">
        <f t="shared" si="7"/>
        <v>1020</v>
      </c>
      <c r="N34" s="5"/>
      <c r="O34" s="5"/>
    </row>
    <row r="35" spans="1:15" ht="12.75">
      <c r="A35" s="13" t="s">
        <v>159</v>
      </c>
      <c r="B35" s="12" t="s">
        <v>13</v>
      </c>
      <c r="C35" s="5" t="s">
        <v>82</v>
      </c>
      <c r="D35" s="5" t="str">
        <f>C35&amp;"/"&amp;B35</f>
        <v>London, GBR/MF</v>
      </c>
      <c r="E35" s="6">
        <v>36491</v>
      </c>
      <c r="F35" s="5">
        <v>10</v>
      </c>
      <c r="G35" s="10" t="s">
        <v>12</v>
      </c>
      <c r="H35" s="7">
        <f t="shared" si="0"/>
        <v>8</v>
      </c>
      <c r="I35" s="7" t="str">
        <f t="shared" si="2"/>
        <v>Jr</v>
      </c>
      <c r="J35" s="10" t="str">
        <f t="shared" si="1"/>
        <v>JUNIOR</v>
      </c>
      <c r="K35" s="5" t="str">
        <f t="shared" si="6"/>
        <v>28th</v>
      </c>
      <c r="L35" s="5">
        <v>28</v>
      </c>
      <c r="M35" s="5">
        <f t="shared" si="7"/>
        <v>354</v>
      </c>
      <c r="N35" s="5"/>
      <c r="O35" s="5"/>
    </row>
    <row r="36" spans="1:15" ht="12.75">
      <c r="A36" s="13" t="s">
        <v>160</v>
      </c>
      <c r="B36" s="12" t="s">
        <v>13</v>
      </c>
      <c r="C36" s="5" t="s">
        <v>82</v>
      </c>
      <c r="D36" s="5" t="str">
        <f>C36&amp;"/"&amp;B36</f>
        <v>London, GBR/MF</v>
      </c>
      <c r="E36" s="6">
        <v>36491</v>
      </c>
      <c r="F36" s="5">
        <v>10</v>
      </c>
      <c r="G36" s="10" t="s">
        <v>12</v>
      </c>
      <c r="H36" s="7">
        <f t="shared" si="0"/>
        <v>8</v>
      </c>
      <c r="I36" s="7" t="str">
        <f t="shared" si="2"/>
        <v>Jr</v>
      </c>
      <c r="J36" s="10" t="str">
        <f t="shared" si="1"/>
        <v>JUNIOR</v>
      </c>
      <c r="K36" s="5" t="str">
        <f t="shared" si="6"/>
        <v>31st</v>
      </c>
      <c r="L36" s="5">
        <v>31</v>
      </c>
      <c r="M36" s="5">
        <f t="shared" si="7"/>
        <v>336</v>
      </c>
      <c r="N36" s="5"/>
      <c r="O36" s="5"/>
    </row>
    <row r="37" spans="1:15" ht="12.75">
      <c r="A37" s="13" t="s">
        <v>88</v>
      </c>
      <c r="B37" s="12" t="s">
        <v>11</v>
      </c>
      <c r="C37" s="5" t="s">
        <v>89</v>
      </c>
      <c r="D37" s="5" t="str">
        <f>C37&amp;"/"&amp;B37</f>
        <v>Frascati, ITA/MS</v>
      </c>
      <c r="E37" s="6">
        <v>36492</v>
      </c>
      <c r="F37" s="5">
        <v>10</v>
      </c>
      <c r="G37" s="10" t="s">
        <v>12</v>
      </c>
      <c r="H37" s="7">
        <f t="shared" si="0"/>
        <v>8</v>
      </c>
      <c r="I37" s="7" t="str">
        <f t="shared" si="2"/>
        <v>Jr</v>
      </c>
      <c r="J37" s="10" t="str">
        <f t="shared" si="1"/>
        <v>JUNIOR</v>
      </c>
      <c r="K37" s="5" t="str">
        <f t="shared" si="6"/>
        <v>3rd</v>
      </c>
      <c r="L37" s="5">
        <v>3</v>
      </c>
      <c r="M37" s="5">
        <f t="shared" si="7"/>
        <v>1020</v>
      </c>
      <c r="N37" s="5"/>
      <c r="O37" s="5"/>
    </row>
    <row r="38" spans="1:15" ht="12.75">
      <c r="A38" s="13" t="s">
        <v>161</v>
      </c>
      <c r="B38" s="12" t="s">
        <v>11</v>
      </c>
      <c r="C38" s="5" t="s">
        <v>89</v>
      </c>
      <c r="D38" s="5" t="str">
        <f>C38&amp;"/"&amp;B38</f>
        <v>Frascati, ITA/MS</v>
      </c>
      <c r="E38" s="6">
        <v>36492</v>
      </c>
      <c r="F38" s="5">
        <v>10</v>
      </c>
      <c r="G38" s="10" t="s">
        <v>12</v>
      </c>
      <c r="H38" s="7">
        <f t="shared" si="0"/>
        <v>8</v>
      </c>
      <c r="I38" s="7" t="str">
        <f t="shared" si="2"/>
        <v>Jr</v>
      </c>
      <c r="J38" s="10" t="str">
        <f t="shared" si="1"/>
        <v>JUNIOR</v>
      </c>
      <c r="K38" s="5" t="str">
        <f t="shared" si="6"/>
        <v>8th</v>
      </c>
      <c r="L38" s="5">
        <v>8</v>
      </c>
      <c r="M38" s="5">
        <f t="shared" si="7"/>
        <v>822</v>
      </c>
      <c r="N38" s="5"/>
      <c r="O38" s="5"/>
    </row>
    <row r="39" spans="1:15" ht="12.75">
      <c r="A39" s="13" t="s">
        <v>31</v>
      </c>
      <c r="B39" s="12" t="s">
        <v>21</v>
      </c>
      <c r="C39" s="5" t="s">
        <v>86</v>
      </c>
      <c r="D39" s="5" t="str">
        <f>C39&amp;"/"&amp;B39</f>
        <v>Laupheim, GER/ME</v>
      </c>
      <c r="E39" s="6">
        <v>36492</v>
      </c>
      <c r="F39" s="5">
        <v>10</v>
      </c>
      <c r="G39" s="10" t="s">
        <v>12</v>
      </c>
      <c r="H39" s="7">
        <f t="shared" si="0"/>
        <v>8</v>
      </c>
      <c r="I39" s="7" t="str">
        <f t="shared" si="2"/>
        <v>Jr</v>
      </c>
      <c r="J39" s="10" t="str">
        <f aca="true" t="shared" si="8" ref="J39:J53">IF(G39="DESB","DESIG B",IF(G39="Z","SENIOR",IF(G39="H","JUNIOR",IF(G39="G","CDT-WLDS",IF(G39="E","CADET",G39)))))</f>
        <v>JUNIOR</v>
      </c>
      <c r="K39" s="5" t="str">
        <f t="shared" si="6"/>
        <v>20th</v>
      </c>
      <c r="L39" s="5">
        <v>20</v>
      </c>
      <c r="M39" s="5">
        <f t="shared" si="7"/>
        <v>402</v>
      </c>
      <c r="N39" s="5"/>
      <c r="O39" s="5"/>
    </row>
    <row r="40" spans="1:15" ht="12.75">
      <c r="A40" s="13" t="s">
        <v>87</v>
      </c>
      <c r="B40" s="12" t="s">
        <v>11</v>
      </c>
      <c r="C40" s="5" t="s">
        <v>89</v>
      </c>
      <c r="D40" s="5" t="str">
        <f>C40&amp;"/"&amp;B40</f>
        <v>Frascati, ITA/MS</v>
      </c>
      <c r="E40" s="6">
        <v>36492</v>
      </c>
      <c r="F40" s="5">
        <v>10</v>
      </c>
      <c r="G40" s="10" t="s">
        <v>12</v>
      </c>
      <c r="H40" s="7">
        <f t="shared" si="0"/>
        <v>8</v>
      </c>
      <c r="I40" s="7" t="str">
        <f t="shared" si="2"/>
        <v>Jr</v>
      </c>
      <c r="J40" s="10" t="str">
        <f t="shared" si="8"/>
        <v>JUNIOR</v>
      </c>
      <c r="K40" s="5" t="str">
        <f t="shared" si="6"/>
        <v>20th</v>
      </c>
      <c r="L40" s="5">
        <v>20</v>
      </c>
      <c r="M40" s="5">
        <f t="shared" si="7"/>
        <v>402</v>
      </c>
      <c r="N40" s="5"/>
      <c r="O40" s="5"/>
    </row>
    <row r="41" spans="1:15" ht="12.75">
      <c r="A41" s="13" t="s">
        <v>62</v>
      </c>
      <c r="B41" s="12" t="s">
        <v>17</v>
      </c>
      <c r="C41" s="5" t="s">
        <v>85</v>
      </c>
      <c r="D41" s="5" t="str">
        <f>C41&amp;"/"&amp;B41</f>
        <v>Bochum, GER/WF</v>
      </c>
      <c r="E41" s="6">
        <v>36492</v>
      </c>
      <c r="F41" s="5">
        <v>10</v>
      </c>
      <c r="G41" s="10" t="s">
        <v>12</v>
      </c>
      <c r="H41" s="7">
        <f t="shared" si="0"/>
        <v>8</v>
      </c>
      <c r="I41" s="7" t="str">
        <f t="shared" si="2"/>
        <v>Jr</v>
      </c>
      <c r="J41" s="10" t="str">
        <f t="shared" si="8"/>
        <v>JUNIOR</v>
      </c>
      <c r="K41" s="5" t="str">
        <f t="shared" si="6"/>
        <v>23rd</v>
      </c>
      <c r="L41" s="5">
        <v>23</v>
      </c>
      <c r="M41" s="5">
        <f t="shared" si="7"/>
        <v>384</v>
      </c>
      <c r="N41" s="5"/>
      <c r="O41" s="5"/>
    </row>
    <row r="42" spans="1:15" ht="12.75">
      <c r="A42" s="13" t="s">
        <v>209</v>
      </c>
      <c r="B42" s="12" t="s">
        <v>21</v>
      </c>
      <c r="C42" s="5" t="s">
        <v>86</v>
      </c>
      <c r="D42" s="5" t="str">
        <f>C42&amp;"/"&amp;B42</f>
        <v>Laupheim, GER/ME</v>
      </c>
      <c r="E42" s="6">
        <v>36492</v>
      </c>
      <c r="F42" s="5">
        <v>10</v>
      </c>
      <c r="G42" s="10" t="s">
        <v>12</v>
      </c>
      <c r="H42" s="7">
        <f t="shared" si="0"/>
        <v>8</v>
      </c>
      <c r="I42" s="7" t="str">
        <f t="shared" si="2"/>
        <v>Jr</v>
      </c>
      <c r="J42" s="10" t="str">
        <f t="shared" si="8"/>
        <v>JUNIOR</v>
      </c>
      <c r="K42" s="5" t="str">
        <f t="shared" si="6"/>
        <v>26th</v>
      </c>
      <c r="L42" s="5">
        <v>26</v>
      </c>
      <c r="M42" s="5">
        <f t="shared" si="7"/>
        <v>366</v>
      </c>
      <c r="N42" s="5"/>
      <c r="O42" s="5"/>
    </row>
    <row r="43" spans="1:15" ht="12.75">
      <c r="A43" s="13" t="s">
        <v>162</v>
      </c>
      <c r="B43" s="12" t="s">
        <v>11</v>
      </c>
      <c r="C43" s="5" t="s">
        <v>89</v>
      </c>
      <c r="D43" s="5" t="str">
        <f>C43&amp;"/"&amp;B43</f>
        <v>Frascati, ITA/MS</v>
      </c>
      <c r="E43" s="6">
        <v>36492</v>
      </c>
      <c r="F43" s="5">
        <v>10</v>
      </c>
      <c r="G43" s="10" t="s">
        <v>12</v>
      </c>
      <c r="H43" s="7">
        <f t="shared" si="0"/>
        <v>8</v>
      </c>
      <c r="I43" s="7" t="str">
        <f t="shared" si="2"/>
        <v>Jr</v>
      </c>
      <c r="J43" s="10" t="str">
        <f t="shared" si="8"/>
        <v>JUNIOR</v>
      </c>
      <c r="K43" s="5" t="str">
        <f t="shared" si="6"/>
        <v>28th</v>
      </c>
      <c r="L43" s="5">
        <v>28</v>
      </c>
      <c r="M43" s="5">
        <f t="shared" si="7"/>
        <v>354</v>
      </c>
      <c r="N43" s="5"/>
      <c r="O43" s="5"/>
    </row>
    <row r="44" spans="1:15" ht="12.75">
      <c r="A44" s="13" t="s">
        <v>73</v>
      </c>
      <c r="B44" s="12" t="s">
        <v>17</v>
      </c>
      <c r="C44" s="5" t="s">
        <v>169</v>
      </c>
      <c r="D44" s="5" t="str">
        <f>C44&amp;"/"&amp;B44</f>
        <v>Jesi, ITA/WF</v>
      </c>
      <c r="E44" s="6">
        <v>36498</v>
      </c>
      <c r="F44" s="5">
        <v>10</v>
      </c>
      <c r="G44" s="10" t="s">
        <v>12</v>
      </c>
      <c r="H44" s="7">
        <f t="shared" si="0"/>
        <v>8</v>
      </c>
      <c r="I44" s="7" t="str">
        <f aca="true" t="shared" si="9" ref="I44:I81">IF(G44="H","Jr",IF(OR(G44="E",G44="G"),"Cadet","Sr"))</f>
        <v>Jr</v>
      </c>
      <c r="J44" s="10" t="str">
        <f t="shared" si="8"/>
        <v>JUNIOR</v>
      </c>
      <c r="K44" s="5" t="str">
        <f t="shared" si="6"/>
        <v>28th</v>
      </c>
      <c r="L44" s="5">
        <v>28</v>
      </c>
      <c r="M44" s="5">
        <f t="shared" si="7"/>
        <v>354</v>
      </c>
      <c r="N44" s="5"/>
      <c r="O44" s="5"/>
    </row>
    <row r="45" spans="1:15" ht="12.75">
      <c r="A45" s="13" t="s">
        <v>83</v>
      </c>
      <c r="B45" s="12" t="s">
        <v>21</v>
      </c>
      <c r="C45" s="5" t="s">
        <v>170</v>
      </c>
      <c r="D45" s="5" t="str">
        <f>C45&amp;"/"&amp;B45</f>
        <v>Tourcoing, FRA/ME</v>
      </c>
      <c r="E45" s="6">
        <v>36506</v>
      </c>
      <c r="F45" s="5">
        <v>10</v>
      </c>
      <c r="G45" s="10" t="s">
        <v>12</v>
      </c>
      <c r="H45" s="7">
        <f t="shared" si="0"/>
        <v>8</v>
      </c>
      <c r="I45" s="7" t="str">
        <f t="shared" si="9"/>
        <v>Jr</v>
      </c>
      <c r="J45" s="10" t="str">
        <f t="shared" si="8"/>
        <v>JUNIOR</v>
      </c>
      <c r="K45" s="5" t="str">
        <f t="shared" si="6"/>
        <v>17th</v>
      </c>
      <c r="L45" s="5">
        <v>17</v>
      </c>
      <c r="M45" s="5">
        <f t="shared" si="7"/>
        <v>420</v>
      </c>
      <c r="N45" s="5"/>
      <c r="O45" s="5"/>
    </row>
    <row r="46" spans="1:15" ht="12.75">
      <c r="A46" s="13" t="s">
        <v>173</v>
      </c>
      <c r="B46" s="12" t="s">
        <v>13</v>
      </c>
      <c r="C46" s="5" t="s">
        <v>171</v>
      </c>
      <c r="D46" s="5" t="str">
        <f>C46&amp;"/"&amp;B46</f>
        <v>Madrid, SPA/MF</v>
      </c>
      <c r="E46" s="6">
        <v>36512</v>
      </c>
      <c r="F46" s="5">
        <v>10</v>
      </c>
      <c r="G46" s="10" t="s">
        <v>12</v>
      </c>
      <c r="H46" s="7">
        <f t="shared" si="0"/>
        <v>8</v>
      </c>
      <c r="I46" s="7" t="str">
        <f t="shared" si="9"/>
        <v>Jr</v>
      </c>
      <c r="J46" s="10" t="str">
        <f t="shared" si="8"/>
        <v>JUNIOR</v>
      </c>
      <c r="K46" s="5" t="str">
        <f t="shared" si="6"/>
        <v>13th</v>
      </c>
      <c r="L46" s="5">
        <v>13</v>
      </c>
      <c r="M46" s="5">
        <f t="shared" si="7"/>
        <v>618</v>
      </c>
      <c r="N46" s="5"/>
      <c r="O46" s="5"/>
    </row>
    <row r="47" spans="1:15" ht="12.75">
      <c r="A47" s="13" t="s">
        <v>172</v>
      </c>
      <c r="B47" s="12" t="s">
        <v>13</v>
      </c>
      <c r="C47" s="5" t="s">
        <v>171</v>
      </c>
      <c r="D47" s="5" t="str">
        <f>C47&amp;"/"&amp;B47</f>
        <v>Madrid, SPA/MF</v>
      </c>
      <c r="E47" s="6">
        <v>36512</v>
      </c>
      <c r="F47" s="5">
        <v>10</v>
      </c>
      <c r="G47" s="10" t="s">
        <v>12</v>
      </c>
      <c r="H47" s="7">
        <f t="shared" si="0"/>
        <v>8</v>
      </c>
      <c r="I47" s="7" t="str">
        <f t="shared" si="9"/>
        <v>Jr</v>
      </c>
      <c r="J47" s="10" t="str">
        <f t="shared" si="8"/>
        <v>JUNIOR</v>
      </c>
      <c r="K47" s="5" t="str">
        <f t="shared" si="6"/>
        <v>21st</v>
      </c>
      <c r="L47" s="5">
        <v>21</v>
      </c>
      <c r="M47" s="5">
        <f t="shared" si="7"/>
        <v>396</v>
      </c>
      <c r="N47" s="5"/>
      <c r="O47" s="5"/>
    </row>
    <row r="48" spans="1:15" ht="12.75">
      <c r="A48" s="13" t="s">
        <v>87</v>
      </c>
      <c r="B48" s="12" t="s">
        <v>11</v>
      </c>
      <c r="C48" s="5" t="s">
        <v>94</v>
      </c>
      <c r="D48" s="5" t="str">
        <f>C48&amp;"/"&amp;B48</f>
        <v>Budapest, HUN/MS</v>
      </c>
      <c r="E48" s="6">
        <v>36533</v>
      </c>
      <c r="F48" s="5">
        <v>10</v>
      </c>
      <c r="G48" s="10" t="s">
        <v>12</v>
      </c>
      <c r="H48" s="7">
        <f t="shared" si="0"/>
        <v>8</v>
      </c>
      <c r="I48" s="7" t="str">
        <f t="shared" si="9"/>
        <v>Jr</v>
      </c>
      <c r="J48" s="10" t="str">
        <f t="shared" si="8"/>
        <v>JUNIOR</v>
      </c>
      <c r="K48" s="5" t="str">
        <f t="shared" si="6"/>
        <v>9th</v>
      </c>
      <c r="L48" s="5">
        <v>9</v>
      </c>
      <c r="M48" s="5">
        <f t="shared" si="7"/>
        <v>642</v>
      </c>
      <c r="N48" s="5"/>
      <c r="O48" s="5"/>
    </row>
    <row r="49" spans="1:15" ht="12.75">
      <c r="A49" s="13" t="s">
        <v>109</v>
      </c>
      <c r="B49" s="12" t="s">
        <v>21</v>
      </c>
      <c r="C49" s="5" t="s">
        <v>94</v>
      </c>
      <c r="D49" s="5" t="str">
        <f>C49&amp;"/"&amp;B49</f>
        <v>Budapest, HUN/ME</v>
      </c>
      <c r="E49" s="6">
        <v>36535</v>
      </c>
      <c r="F49" s="5">
        <v>10</v>
      </c>
      <c r="G49" s="10" t="s">
        <v>12</v>
      </c>
      <c r="H49" s="7">
        <f t="shared" si="0"/>
        <v>8</v>
      </c>
      <c r="I49" s="7" t="str">
        <f t="shared" si="9"/>
        <v>Jr</v>
      </c>
      <c r="J49" s="10" t="str">
        <f t="shared" si="8"/>
        <v>JUNIOR</v>
      </c>
      <c r="K49" s="5" t="str">
        <f t="shared" si="6"/>
        <v>5th</v>
      </c>
      <c r="L49" s="5">
        <v>5</v>
      </c>
      <c r="M49" s="5">
        <f t="shared" si="7"/>
        <v>840</v>
      </c>
      <c r="N49" s="5"/>
      <c r="O49" s="5"/>
    </row>
    <row r="50" spans="1:15" ht="12.75">
      <c r="A50" s="13" t="s">
        <v>31</v>
      </c>
      <c r="B50" s="12" t="s">
        <v>21</v>
      </c>
      <c r="C50" s="5" t="s">
        <v>94</v>
      </c>
      <c r="D50" s="5" t="str">
        <f>C50&amp;"/"&amp;B50</f>
        <v>Budapest, HUN/ME</v>
      </c>
      <c r="E50" s="6">
        <v>36535</v>
      </c>
      <c r="F50" s="5">
        <v>10</v>
      </c>
      <c r="G50" s="10" t="s">
        <v>12</v>
      </c>
      <c r="H50" s="7">
        <f t="shared" si="0"/>
        <v>8</v>
      </c>
      <c r="I50" s="7" t="str">
        <f t="shared" si="9"/>
        <v>Jr</v>
      </c>
      <c r="J50" s="10" t="str">
        <f t="shared" si="8"/>
        <v>JUNIOR</v>
      </c>
      <c r="K50" s="5" t="str">
        <f t="shared" si="6"/>
        <v>19th</v>
      </c>
      <c r="L50" s="5">
        <v>19</v>
      </c>
      <c r="M50" s="5">
        <f t="shared" si="7"/>
        <v>408</v>
      </c>
      <c r="N50" s="5"/>
      <c r="O50" s="5"/>
    </row>
    <row r="51" spans="1:15" ht="12.75">
      <c r="A51" s="13" t="s">
        <v>83</v>
      </c>
      <c r="B51" s="12" t="s">
        <v>21</v>
      </c>
      <c r="C51" s="5" t="s">
        <v>94</v>
      </c>
      <c r="D51" s="5" t="str">
        <f>C51&amp;"/"&amp;B51</f>
        <v>Budapest, HUN/ME</v>
      </c>
      <c r="E51" s="6">
        <v>36535</v>
      </c>
      <c r="F51" s="5">
        <v>10</v>
      </c>
      <c r="G51" s="10" t="s">
        <v>12</v>
      </c>
      <c r="H51" s="7">
        <f t="shared" si="0"/>
        <v>8</v>
      </c>
      <c r="I51" s="7" t="str">
        <f t="shared" si="9"/>
        <v>Jr</v>
      </c>
      <c r="J51" s="10" t="str">
        <f t="shared" si="8"/>
        <v>JUNIOR</v>
      </c>
      <c r="K51" s="5" t="str">
        <f t="shared" si="6"/>
        <v>25th</v>
      </c>
      <c r="L51" s="5">
        <v>25</v>
      </c>
      <c r="M51" s="5">
        <f t="shared" si="7"/>
        <v>372</v>
      </c>
      <c r="N51" s="5"/>
      <c r="O51" s="5"/>
    </row>
    <row r="52" spans="1:15" ht="12.75">
      <c r="A52" s="13" t="s">
        <v>83</v>
      </c>
      <c r="B52" s="12" t="s">
        <v>21</v>
      </c>
      <c r="C52" s="5" t="s">
        <v>175</v>
      </c>
      <c r="D52" s="5" t="str">
        <f>C52&amp;"/"&amp;B52</f>
        <v>N&amp;icirc;mes, FRA/ME</v>
      </c>
      <c r="E52" s="6">
        <v>36541</v>
      </c>
      <c r="F52" s="5">
        <v>10</v>
      </c>
      <c r="G52" s="10" t="s">
        <v>12</v>
      </c>
      <c r="H52" s="7">
        <f t="shared" si="0"/>
        <v>8</v>
      </c>
      <c r="I52" s="7" t="str">
        <f t="shared" si="9"/>
        <v>Jr</v>
      </c>
      <c r="J52" s="10" t="str">
        <f t="shared" si="8"/>
        <v>JUNIOR</v>
      </c>
      <c r="K52" s="5" t="str">
        <f t="shared" si="6"/>
        <v>2nd</v>
      </c>
      <c r="L52" s="5">
        <v>2</v>
      </c>
      <c r="M52" s="5">
        <f t="shared" si="7"/>
        <v>1104</v>
      </c>
      <c r="N52" s="5"/>
      <c r="O52" s="5"/>
    </row>
    <row r="53" spans="1:15" ht="12.75">
      <c r="A53" s="13" t="s">
        <v>126</v>
      </c>
      <c r="B53" s="12" t="s">
        <v>11</v>
      </c>
      <c r="C53" s="5" t="s">
        <v>184</v>
      </c>
      <c r="D53" s="5" t="str">
        <f>C53&amp;"/"&amp;B53</f>
        <v>Santiago, CUB/MS</v>
      </c>
      <c r="E53" s="6">
        <v>36546</v>
      </c>
      <c r="F53" s="5">
        <v>9</v>
      </c>
      <c r="G53" s="10" t="s">
        <v>12</v>
      </c>
      <c r="H53" s="7">
        <f t="shared" si="0"/>
        <v>8</v>
      </c>
      <c r="I53" s="7" t="str">
        <f t="shared" si="9"/>
        <v>Jr</v>
      </c>
      <c r="J53" s="10" t="str">
        <f t="shared" si="8"/>
        <v>JUNIOR</v>
      </c>
      <c r="K53" s="5" t="str">
        <f t="shared" si="6"/>
        <v>1st</v>
      </c>
      <c r="L53" s="5">
        <v>1</v>
      </c>
      <c r="M53" s="5">
        <f t="shared" si="7"/>
        <v>1200</v>
      </c>
      <c r="N53" s="5"/>
      <c r="O53" s="5"/>
    </row>
    <row r="54" spans="1:15" ht="12.75">
      <c r="A54" s="13" t="s">
        <v>179</v>
      </c>
      <c r="B54" s="12" t="s">
        <v>11</v>
      </c>
      <c r="C54" s="5" t="s">
        <v>184</v>
      </c>
      <c r="D54" s="5" t="str">
        <f>C54&amp;"/"&amp;B54</f>
        <v>Santiago, CUB/MS</v>
      </c>
      <c r="E54" s="6">
        <v>36546</v>
      </c>
      <c r="F54" s="5">
        <v>9</v>
      </c>
      <c r="G54" s="10" t="s">
        <v>12</v>
      </c>
      <c r="H54" s="7">
        <f t="shared" si="0"/>
        <v>8</v>
      </c>
      <c r="I54" s="7" t="str">
        <f aca="true" t="shared" si="10" ref="I54:I59">IF(G54="H","Jr",IF(OR(G54="E",G54="G"),"Cadet","Sr"))</f>
        <v>Jr</v>
      </c>
      <c r="J54" s="10" t="str">
        <f aca="true" t="shared" si="11" ref="J54:J59">IF(G54="DESB","DESIG B",IF(G54="Z","SENIOR",IF(G54="H","JUNIOR",IF(G54="G","CDT-WLDS",IF(G54="E","CADET",G54)))))</f>
        <v>JUNIOR</v>
      </c>
      <c r="K54" s="5" t="str">
        <f aca="true" t="shared" si="12" ref="K54:K59">IF(MOD(L54,1)&lt;&gt;0,"T-","")&amp;INT(L54)&amp;IF(AND(INT(L54)&gt;=11,INT(L54)&lt;14),"th",IF(MOD(INT(L54),10)=1,"st",IF(MOD(INT(L54),10)=2,"nd",IF(MOD(INT(L54),10)=3,"rd","th"))))</f>
        <v>3rd</v>
      </c>
      <c r="L54" s="5">
        <v>3</v>
      </c>
      <c r="M54" s="5">
        <f aca="true" t="shared" si="13" ref="M54:M59">IF(OR(L54&gt;=33,ISNUMBER(L54)=FALSE),0,VLOOKUP(L54,PointTable,$H54,TRUE))*IF(N54&gt;0,N54,1)</f>
        <v>1020</v>
      </c>
      <c r="N54" s="5"/>
      <c r="O54" s="5"/>
    </row>
    <row r="55" spans="1:15" ht="12.75">
      <c r="A55" s="13" t="s">
        <v>162</v>
      </c>
      <c r="B55" s="12" t="s">
        <v>11</v>
      </c>
      <c r="C55" s="5" t="s">
        <v>184</v>
      </c>
      <c r="D55" s="5" t="str">
        <f>C55&amp;"/"&amp;B55</f>
        <v>Santiago, CUB/MS</v>
      </c>
      <c r="E55" s="6">
        <v>36546</v>
      </c>
      <c r="F55" s="5">
        <v>9</v>
      </c>
      <c r="G55" s="10" t="s">
        <v>12</v>
      </c>
      <c r="H55" s="7">
        <f t="shared" si="0"/>
        <v>8</v>
      </c>
      <c r="I55" s="7" t="str">
        <f t="shared" si="10"/>
        <v>Jr</v>
      </c>
      <c r="J55" s="10" t="str">
        <f t="shared" si="11"/>
        <v>JUNIOR</v>
      </c>
      <c r="K55" s="5" t="str">
        <f t="shared" si="12"/>
        <v>8th</v>
      </c>
      <c r="L55" s="5">
        <v>8</v>
      </c>
      <c r="M55" s="5">
        <f t="shared" si="13"/>
        <v>822</v>
      </c>
      <c r="N55" s="5"/>
      <c r="O55" s="5"/>
    </row>
    <row r="56" spans="1:15" ht="12.75">
      <c r="A56" s="13" t="s">
        <v>120</v>
      </c>
      <c r="B56" s="12" t="s">
        <v>97</v>
      </c>
      <c r="C56" s="5" t="s">
        <v>184</v>
      </c>
      <c r="D56" s="5" t="str">
        <f>C56&amp;"/"&amp;B56</f>
        <v>Santiago, CUB/WS</v>
      </c>
      <c r="E56" s="6">
        <v>36548</v>
      </c>
      <c r="F56" s="5">
        <v>9</v>
      </c>
      <c r="G56" s="10" t="s">
        <v>12</v>
      </c>
      <c r="H56" s="7">
        <f t="shared" si="0"/>
        <v>8</v>
      </c>
      <c r="I56" s="7" t="str">
        <f t="shared" si="10"/>
        <v>Jr</v>
      </c>
      <c r="J56" s="10" t="str">
        <f t="shared" si="11"/>
        <v>JUNIOR</v>
      </c>
      <c r="K56" s="5" t="str">
        <f t="shared" si="12"/>
        <v>7th</v>
      </c>
      <c r="L56" s="5">
        <v>7</v>
      </c>
      <c r="M56" s="5">
        <f t="shared" si="13"/>
        <v>828</v>
      </c>
      <c r="N56" s="5"/>
      <c r="O56" s="5"/>
    </row>
    <row r="57" spans="1:15" ht="12.75">
      <c r="A57" s="13" t="s">
        <v>159</v>
      </c>
      <c r="B57" s="12" t="s">
        <v>13</v>
      </c>
      <c r="C57" s="13" t="s">
        <v>65</v>
      </c>
      <c r="D57" s="5" t="str">
        <f>C57&amp;"/"&amp;B57</f>
        <v>Como, ITA/MF</v>
      </c>
      <c r="E57" s="6">
        <v>36561</v>
      </c>
      <c r="F57" s="5">
        <v>10</v>
      </c>
      <c r="G57" s="10" t="s">
        <v>12</v>
      </c>
      <c r="H57" s="7">
        <f t="shared" si="0"/>
        <v>8</v>
      </c>
      <c r="I57" s="7" t="str">
        <f t="shared" si="10"/>
        <v>Jr</v>
      </c>
      <c r="J57" s="10" t="str">
        <f t="shared" si="11"/>
        <v>JUNIOR</v>
      </c>
      <c r="K57" s="5" t="str">
        <f t="shared" si="12"/>
        <v>10th</v>
      </c>
      <c r="L57" s="5">
        <v>10</v>
      </c>
      <c r="M57" s="5">
        <f t="shared" si="13"/>
        <v>636</v>
      </c>
      <c r="N57" s="5"/>
      <c r="O57" s="5"/>
    </row>
    <row r="58" spans="1:15" ht="12.75">
      <c r="A58" s="13" t="s">
        <v>166</v>
      </c>
      <c r="B58" s="12" t="s">
        <v>13</v>
      </c>
      <c r="C58" s="13" t="s">
        <v>65</v>
      </c>
      <c r="D58" s="5" t="str">
        <f>C58&amp;"/"&amp;B58</f>
        <v>Como, ITA/MF</v>
      </c>
      <c r="E58" s="6">
        <v>36561</v>
      </c>
      <c r="F58" s="5">
        <v>10</v>
      </c>
      <c r="G58" s="10" t="s">
        <v>12</v>
      </c>
      <c r="H58" s="7">
        <f t="shared" si="0"/>
        <v>8</v>
      </c>
      <c r="I58" s="7" t="str">
        <f t="shared" si="10"/>
        <v>Jr</v>
      </c>
      <c r="J58" s="10" t="str">
        <f t="shared" si="11"/>
        <v>JUNIOR</v>
      </c>
      <c r="K58" s="5" t="str">
        <f t="shared" si="12"/>
        <v>28th</v>
      </c>
      <c r="L58" s="5">
        <v>28</v>
      </c>
      <c r="M58" s="5">
        <f t="shared" si="13"/>
        <v>354</v>
      </c>
      <c r="N58" s="5"/>
      <c r="O58" s="5"/>
    </row>
    <row r="59" spans="1:15" ht="12.75">
      <c r="A59" s="13" t="s">
        <v>160</v>
      </c>
      <c r="B59" s="12" t="s">
        <v>13</v>
      </c>
      <c r="C59" s="13" t="s">
        <v>65</v>
      </c>
      <c r="D59" s="5" t="str">
        <f>C59&amp;"/"&amp;B59</f>
        <v>Como, ITA/MF</v>
      </c>
      <c r="E59" s="6">
        <v>36561</v>
      </c>
      <c r="F59" s="5">
        <v>10</v>
      </c>
      <c r="G59" s="10" t="s">
        <v>12</v>
      </c>
      <c r="H59" s="7">
        <f t="shared" si="0"/>
        <v>8</v>
      </c>
      <c r="I59" s="7" t="str">
        <f t="shared" si="10"/>
        <v>Jr</v>
      </c>
      <c r="J59" s="10" t="str">
        <f t="shared" si="11"/>
        <v>JUNIOR</v>
      </c>
      <c r="K59" s="5" t="str">
        <f t="shared" si="12"/>
        <v>29th</v>
      </c>
      <c r="L59" s="5">
        <v>29</v>
      </c>
      <c r="M59" s="5">
        <f t="shared" si="13"/>
        <v>348</v>
      </c>
      <c r="N59" s="5"/>
      <c r="O59" s="5"/>
    </row>
    <row r="60" spans="1:15" ht="12.75">
      <c r="A60" s="13" t="s">
        <v>164</v>
      </c>
      <c r="B60" s="12" t="s">
        <v>13</v>
      </c>
      <c r="C60" s="13" t="s">
        <v>65</v>
      </c>
      <c r="D60" s="5" t="str">
        <f>C60&amp;"/"&amp;B60</f>
        <v>Como, ITA/MF</v>
      </c>
      <c r="E60" s="6">
        <v>36561</v>
      </c>
      <c r="F60" s="5">
        <v>10</v>
      </c>
      <c r="G60" s="10" t="s">
        <v>12</v>
      </c>
      <c r="H60" s="7">
        <f t="shared" si="0"/>
        <v>8</v>
      </c>
      <c r="I60" s="7" t="str">
        <f t="shared" si="9"/>
        <v>Jr</v>
      </c>
      <c r="J60" s="10" t="str">
        <f t="shared" si="3"/>
        <v>JUNIOR</v>
      </c>
      <c r="K60" s="5" t="str">
        <f aca="true" t="shared" si="14" ref="K60:K65">IF(MOD(L60,1)&lt;&gt;0,"T-","")&amp;INT(L60)&amp;IF(AND(INT(L60)&gt;=11,INT(L60)&lt;14),"th",IF(MOD(INT(L60),10)=1,"st",IF(MOD(INT(L60),10)=2,"nd",IF(MOD(INT(L60),10)=3,"rd","th"))))</f>
        <v>30th</v>
      </c>
      <c r="L60" s="5">
        <v>30</v>
      </c>
      <c r="M60" s="5">
        <f aca="true" t="shared" si="15" ref="M60:M65">IF(OR(L60&gt;=33,ISNUMBER(L60)=FALSE),0,VLOOKUP(L60,PointTable,$H60,TRUE))*IF(N60&gt;0,N60,1)</f>
        <v>342</v>
      </c>
      <c r="N60" s="5"/>
      <c r="O60" s="5"/>
    </row>
    <row r="61" spans="1:15" ht="12.75">
      <c r="A61" s="13" t="s">
        <v>24</v>
      </c>
      <c r="B61" s="12" t="s">
        <v>17</v>
      </c>
      <c r="C61" s="13" t="s">
        <v>101</v>
      </c>
      <c r="D61" s="5" t="str">
        <f>C61&amp;"/"&amp;B61</f>
        <v>Waldkirch, GER/WF</v>
      </c>
      <c r="E61" s="6">
        <v>36562</v>
      </c>
      <c r="F61" s="5">
        <v>10</v>
      </c>
      <c r="G61" s="10" t="s">
        <v>12</v>
      </c>
      <c r="H61" s="7">
        <f t="shared" si="0"/>
        <v>8</v>
      </c>
      <c r="I61" s="7" t="str">
        <f t="shared" si="9"/>
        <v>Jr</v>
      </c>
      <c r="J61" s="10" t="str">
        <f t="shared" si="3"/>
        <v>JUNIOR</v>
      </c>
      <c r="K61" s="5" t="str">
        <f t="shared" si="14"/>
        <v>6th</v>
      </c>
      <c r="L61" s="5">
        <v>6</v>
      </c>
      <c r="M61" s="5">
        <f t="shared" si="15"/>
        <v>834</v>
      </c>
      <c r="N61" s="5"/>
      <c r="O61" s="5"/>
    </row>
    <row r="62" spans="1:15" ht="12.75">
      <c r="A62" s="13" t="s">
        <v>126</v>
      </c>
      <c r="B62" s="12" t="s">
        <v>11</v>
      </c>
      <c r="C62" s="13" t="s">
        <v>102</v>
      </c>
      <c r="D62" s="5" t="str">
        <f>C62&amp;"/"&amp;B62</f>
        <v>Logrono, SPA/MS</v>
      </c>
      <c r="E62" s="6">
        <v>36562</v>
      </c>
      <c r="F62" s="5">
        <v>10</v>
      </c>
      <c r="G62" s="10" t="s">
        <v>12</v>
      </c>
      <c r="H62" s="7">
        <f t="shared" si="0"/>
        <v>8</v>
      </c>
      <c r="I62" s="7" t="str">
        <f t="shared" si="9"/>
        <v>Jr</v>
      </c>
      <c r="J62" s="10" t="str">
        <f t="shared" si="3"/>
        <v>JUNIOR</v>
      </c>
      <c r="K62" s="5" t="str">
        <f t="shared" si="14"/>
        <v>11th</v>
      </c>
      <c r="L62" s="5">
        <v>11</v>
      </c>
      <c r="M62" s="5">
        <f t="shared" si="15"/>
        <v>630</v>
      </c>
      <c r="N62" s="5"/>
      <c r="O62" s="5"/>
    </row>
    <row r="63" spans="1:15" ht="12.75">
      <c r="A63" s="13" t="s">
        <v>88</v>
      </c>
      <c r="B63" s="12" t="s">
        <v>11</v>
      </c>
      <c r="C63" s="13" t="s">
        <v>102</v>
      </c>
      <c r="D63" s="5" t="str">
        <f>C63&amp;"/"&amp;B63</f>
        <v>Logrono, SPA/MS</v>
      </c>
      <c r="E63" s="6">
        <v>36562</v>
      </c>
      <c r="F63" s="5">
        <v>10</v>
      </c>
      <c r="G63" s="10" t="s">
        <v>12</v>
      </c>
      <c r="H63" s="7">
        <f t="shared" si="0"/>
        <v>8</v>
      </c>
      <c r="I63" s="7" t="str">
        <f t="shared" si="9"/>
        <v>Jr</v>
      </c>
      <c r="J63" s="10" t="str">
        <f t="shared" si="3"/>
        <v>JUNIOR</v>
      </c>
      <c r="K63" s="5" t="str">
        <f t="shared" si="14"/>
        <v>15th</v>
      </c>
      <c r="L63" s="5">
        <v>15</v>
      </c>
      <c r="M63" s="5">
        <f t="shared" si="15"/>
        <v>606</v>
      </c>
      <c r="N63" s="5"/>
      <c r="O63" s="5"/>
    </row>
    <row r="64" spans="1:15" ht="12.75">
      <c r="A64" s="13" t="s">
        <v>87</v>
      </c>
      <c r="B64" s="12" t="s">
        <v>11</v>
      </c>
      <c r="C64" s="13" t="s">
        <v>102</v>
      </c>
      <c r="D64" s="5" t="str">
        <f>C64&amp;"/"&amp;B64</f>
        <v>Logrono, SPA/MS</v>
      </c>
      <c r="E64" s="6">
        <v>36562</v>
      </c>
      <c r="F64" s="5">
        <v>10</v>
      </c>
      <c r="G64" s="10" t="s">
        <v>12</v>
      </c>
      <c r="H64" s="7">
        <f t="shared" si="0"/>
        <v>8</v>
      </c>
      <c r="I64" s="7" t="str">
        <f t="shared" si="9"/>
        <v>Jr</v>
      </c>
      <c r="J64" s="10" t="str">
        <f t="shared" si="3"/>
        <v>JUNIOR</v>
      </c>
      <c r="K64" s="5" t="str">
        <f t="shared" si="14"/>
        <v>17th</v>
      </c>
      <c r="L64" s="5">
        <v>17</v>
      </c>
      <c r="M64" s="5">
        <f t="shared" si="15"/>
        <v>420</v>
      </c>
      <c r="N64" s="5"/>
      <c r="O64" s="5"/>
    </row>
    <row r="65" spans="1:15" ht="12.75">
      <c r="A65" s="13" t="s">
        <v>161</v>
      </c>
      <c r="B65" s="12" t="s">
        <v>11</v>
      </c>
      <c r="C65" s="13" t="s">
        <v>102</v>
      </c>
      <c r="D65" s="5" t="str">
        <f>C65&amp;"/"&amp;B65</f>
        <v>Logrono, SPA/MS</v>
      </c>
      <c r="E65" s="6">
        <v>36562</v>
      </c>
      <c r="F65" s="5">
        <v>10</v>
      </c>
      <c r="G65" s="10" t="s">
        <v>12</v>
      </c>
      <c r="H65" s="7">
        <f t="shared" si="0"/>
        <v>8</v>
      </c>
      <c r="I65" s="7" t="str">
        <f t="shared" si="9"/>
        <v>Jr</v>
      </c>
      <c r="J65" s="10" t="str">
        <f t="shared" si="3"/>
        <v>JUNIOR</v>
      </c>
      <c r="K65" s="5" t="str">
        <f t="shared" si="14"/>
        <v>18th</v>
      </c>
      <c r="L65" s="5">
        <v>18</v>
      </c>
      <c r="M65" s="5">
        <f t="shared" si="15"/>
        <v>414</v>
      </c>
      <c r="N65" s="5"/>
      <c r="O65" s="5"/>
    </row>
    <row r="66" spans="1:15" ht="12.75">
      <c r="A66" s="13" t="s">
        <v>186</v>
      </c>
      <c r="B66" s="12" t="s">
        <v>17</v>
      </c>
      <c r="C66" s="13" t="s">
        <v>101</v>
      </c>
      <c r="D66" s="5" t="str">
        <f>C66&amp;"/"&amp;B66</f>
        <v>Waldkirch, GER/WF</v>
      </c>
      <c r="E66" s="6">
        <v>36562</v>
      </c>
      <c r="F66" s="5">
        <v>10</v>
      </c>
      <c r="G66" s="10" t="s">
        <v>12</v>
      </c>
      <c r="H66" s="7">
        <f t="shared" si="0"/>
        <v>8</v>
      </c>
      <c r="I66" s="7" t="str">
        <f t="shared" si="9"/>
        <v>Jr</v>
      </c>
      <c r="J66" s="10" t="str">
        <f t="shared" si="3"/>
        <v>JUNIOR</v>
      </c>
      <c r="K66" s="5" t="str">
        <f aca="true" t="shared" si="16" ref="K66:K74">IF(MOD(L66,1)&lt;&gt;0,"T-","")&amp;INT(L66)&amp;IF(AND(INT(L66)&gt;=11,INT(L66)&lt;14),"th",IF(MOD(INT(L66),10)=1,"st",IF(MOD(INT(L66),10)=2,"nd",IF(MOD(INT(L66),10)=3,"rd","th"))))</f>
        <v>32nd</v>
      </c>
      <c r="L66" s="5">
        <v>32</v>
      </c>
      <c r="M66" s="5">
        <f aca="true" t="shared" si="17" ref="M66:M74">IF(OR(L66&gt;=33,ISNUMBER(L66)=FALSE),0,VLOOKUP(L66,PointTable,$H66,TRUE))*IF(N66&gt;0,N66,1)</f>
        <v>330</v>
      </c>
      <c r="N66" s="5"/>
      <c r="O66" s="5"/>
    </row>
    <row r="67" spans="1:15" ht="12.75">
      <c r="A67" s="13" t="s">
        <v>104</v>
      </c>
      <c r="B67" s="12" t="s">
        <v>11</v>
      </c>
      <c r="C67" s="13" t="s">
        <v>102</v>
      </c>
      <c r="D67" s="5" t="str">
        <f>C67&amp;"/"&amp;B67</f>
        <v>Logrono, SPA/MS</v>
      </c>
      <c r="E67" s="6">
        <v>36562</v>
      </c>
      <c r="F67" s="5">
        <v>10</v>
      </c>
      <c r="G67" s="10" t="s">
        <v>12</v>
      </c>
      <c r="H67" s="7">
        <f t="shared" si="0"/>
        <v>8</v>
      </c>
      <c r="I67" s="7" t="str">
        <f t="shared" si="9"/>
        <v>Jr</v>
      </c>
      <c r="J67" s="10" t="str">
        <f t="shared" si="3"/>
        <v>JUNIOR</v>
      </c>
      <c r="K67" s="5" t="str">
        <f t="shared" si="16"/>
        <v>32nd</v>
      </c>
      <c r="L67" s="5">
        <v>32</v>
      </c>
      <c r="M67" s="5">
        <f t="shared" si="17"/>
        <v>330</v>
      </c>
      <c r="N67" s="5"/>
      <c r="O67" s="5"/>
    </row>
    <row r="68" spans="1:15" ht="12.75">
      <c r="A68" s="13" t="s">
        <v>197</v>
      </c>
      <c r="B68" s="12" t="s">
        <v>20</v>
      </c>
      <c r="C68" s="5" t="s">
        <v>107</v>
      </c>
      <c r="D68" s="5" t="str">
        <f>C68&amp;"/"&amp;B68</f>
        <v>M&amp;ouml;dling, AUT/WE</v>
      </c>
      <c r="E68" s="6">
        <v>36569</v>
      </c>
      <c r="F68" s="5">
        <v>10</v>
      </c>
      <c r="G68" s="10" t="s">
        <v>12</v>
      </c>
      <c r="H68" s="7">
        <f t="shared" si="0"/>
        <v>8</v>
      </c>
      <c r="I68" s="7" t="str">
        <f t="shared" si="9"/>
        <v>Jr</v>
      </c>
      <c r="J68" s="10" t="str">
        <f t="shared" si="3"/>
        <v>JUNIOR</v>
      </c>
      <c r="K68" s="5" t="str">
        <f t="shared" si="16"/>
        <v>25th</v>
      </c>
      <c r="L68" s="5">
        <v>25</v>
      </c>
      <c r="M68" s="5">
        <f t="shared" si="17"/>
        <v>372</v>
      </c>
      <c r="N68" s="5"/>
      <c r="O68" s="5"/>
    </row>
    <row r="69" spans="1:15" ht="12.75">
      <c r="A69" s="13" t="s">
        <v>83</v>
      </c>
      <c r="B69" s="12" t="s">
        <v>21</v>
      </c>
      <c r="C69" s="5" t="s">
        <v>108</v>
      </c>
      <c r="D69" s="5" t="str">
        <f>C69&amp;"/"&amp;B69</f>
        <v>Basel, SUI/ME</v>
      </c>
      <c r="E69" s="6">
        <v>36575</v>
      </c>
      <c r="F69" s="5">
        <v>10</v>
      </c>
      <c r="G69" s="10" t="s">
        <v>12</v>
      </c>
      <c r="H69" s="7">
        <f t="shared" si="0"/>
        <v>8</v>
      </c>
      <c r="I69" s="7" t="str">
        <f t="shared" si="9"/>
        <v>Jr</v>
      </c>
      <c r="J69" s="10" t="str">
        <f t="shared" si="3"/>
        <v>JUNIOR</v>
      </c>
      <c r="K69" s="5" t="str">
        <f t="shared" si="16"/>
        <v>T-11th</v>
      </c>
      <c r="L69" s="5">
        <v>11.5</v>
      </c>
      <c r="M69" s="5">
        <f t="shared" si="17"/>
        <v>627</v>
      </c>
      <c r="N69" s="5"/>
      <c r="O69" s="5"/>
    </row>
    <row r="70" spans="1:15" ht="12.75">
      <c r="A70" s="13" t="s">
        <v>109</v>
      </c>
      <c r="B70" s="12" t="s">
        <v>21</v>
      </c>
      <c r="C70" s="5" t="s">
        <v>108</v>
      </c>
      <c r="D70" s="5" t="str">
        <f>C70&amp;"/"&amp;B70</f>
        <v>Basel, SUI/ME</v>
      </c>
      <c r="E70" s="6">
        <v>36575</v>
      </c>
      <c r="F70" s="5">
        <v>10</v>
      </c>
      <c r="G70" s="10" t="s">
        <v>12</v>
      </c>
      <c r="H70" s="7">
        <f t="shared" si="0"/>
        <v>8</v>
      </c>
      <c r="I70" s="7" t="str">
        <f t="shared" si="9"/>
        <v>Jr</v>
      </c>
      <c r="J70" s="10" t="str">
        <f t="shared" si="3"/>
        <v>JUNIOR</v>
      </c>
      <c r="K70" s="5" t="str">
        <f t="shared" si="16"/>
        <v>27th</v>
      </c>
      <c r="L70" s="5">
        <v>27</v>
      </c>
      <c r="M70" s="5">
        <f t="shared" si="17"/>
        <v>360</v>
      </c>
      <c r="N70" s="5"/>
      <c r="O70" s="5"/>
    </row>
    <row r="71" spans="1:15" ht="12.75">
      <c r="A71" s="13" t="s">
        <v>128</v>
      </c>
      <c r="B71" s="12" t="s">
        <v>97</v>
      </c>
      <c r="C71" s="5" t="s">
        <v>112</v>
      </c>
      <c r="D71" s="5" t="str">
        <f>C71&amp;"/"&amp;B71</f>
        <v>Dourdan, FRA/WS</v>
      </c>
      <c r="E71" s="6">
        <v>36576</v>
      </c>
      <c r="F71" s="5">
        <v>9</v>
      </c>
      <c r="G71" s="10" t="s">
        <v>12</v>
      </c>
      <c r="H71" s="7">
        <f t="shared" si="0"/>
        <v>8</v>
      </c>
      <c r="I71" s="7" t="str">
        <f t="shared" si="9"/>
        <v>Jr</v>
      </c>
      <c r="J71" s="10" t="str">
        <f t="shared" si="3"/>
        <v>JUNIOR</v>
      </c>
      <c r="K71" s="5" t="str">
        <f t="shared" si="16"/>
        <v>8th</v>
      </c>
      <c r="L71" s="5">
        <v>8</v>
      </c>
      <c r="M71" s="5">
        <f t="shared" si="17"/>
        <v>822</v>
      </c>
      <c r="N71" s="5"/>
      <c r="O71" s="5"/>
    </row>
    <row r="72" spans="1:15" ht="12.75">
      <c r="A72" s="13" t="s">
        <v>87</v>
      </c>
      <c r="B72" s="12" t="s">
        <v>11</v>
      </c>
      <c r="C72" s="5" t="s">
        <v>112</v>
      </c>
      <c r="D72" s="5" t="str">
        <f>C72&amp;"/"&amp;B72</f>
        <v>Dourdan, FRA/MS</v>
      </c>
      <c r="E72" s="6">
        <v>36576</v>
      </c>
      <c r="F72" s="5">
        <v>10</v>
      </c>
      <c r="G72" s="10" t="s">
        <v>12</v>
      </c>
      <c r="H72" s="7">
        <f t="shared" si="0"/>
        <v>8</v>
      </c>
      <c r="I72" s="7" t="str">
        <f t="shared" si="9"/>
        <v>Jr</v>
      </c>
      <c r="J72" s="10" t="str">
        <f t="shared" si="3"/>
        <v>JUNIOR</v>
      </c>
      <c r="K72" s="5" t="str">
        <f t="shared" si="16"/>
        <v>8th</v>
      </c>
      <c r="L72" s="5">
        <v>8</v>
      </c>
      <c r="M72" s="5">
        <f t="shared" si="17"/>
        <v>822</v>
      </c>
      <c r="N72" s="5"/>
      <c r="O72" s="5"/>
    </row>
    <row r="73" spans="1:15" ht="12.75">
      <c r="A73" s="13" t="s">
        <v>129</v>
      </c>
      <c r="B73" s="12" t="s">
        <v>97</v>
      </c>
      <c r="C73" s="5" t="s">
        <v>112</v>
      </c>
      <c r="D73" s="5" t="str">
        <f>C73&amp;"/"&amp;B73</f>
        <v>Dourdan, FRA/WS</v>
      </c>
      <c r="E73" s="6">
        <v>36576</v>
      </c>
      <c r="F73" s="5">
        <v>9</v>
      </c>
      <c r="G73" s="10" t="s">
        <v>12</v>
      </c>
      <c r="H73" s="7">
        <f t="shared" si="0"/>
        <v>8</v>
      </c>
      <c r="I73" s="7" t="str">
        <f t="shared" si="9"/>
        <v>Jr</v>
      </c>
      <c r="J73" s="10" t="str">
        <f t="shared" si="3"/>
        <v>JUNIOR</v>
      </c>
      <c r="K73" s="5" t="str">
        <f t="shared" si="16"/>
        <v>14th</v>
      </c>
      <c r="L73" s="5">
        <v>14</v>
      </c>
      <c r="M73" s="5">
        <f t="shared" si="17"/>
        <v>612</v>
      </c>
      <c r="N73" s="5"/>
      <c r="O73" s="5"/>
    </row>
    <row r="74" spans="1:15" ht="12.75">
      <c r="A74" s="13" t="s">
        <v>209</v>
      </c>
      <c r="B74" s="12" t="s">
        <v>21</v>
      </c>
      <c r="C74" s="5" t="s">
        <v>117</v>
      </c>
      <c r="D74" s="5" t="str">
        <f>C74&amp;"/"&amp;B74</f>
        <v>Burgos, ESP/ME</v>
      </c>
      <c r="E74" s="6">
        <v>36589</v>
      </c>
      <c r="F74" s="5">
        <v>10</v>
      </c>
      <c r="G74" s="10" t="s">
        <v>12</v>
      </c>
      <c r="H74" s="7">
        <f t="shared" si="0"/>
        <v>8</v>
      </c>
      <c r="I74" s="7" t="str">
        <f t="shared" si="9"/>
        <v>Jr</v>
      </c>
      <c r="J74" s="10" t="str">
        <f t="shared" si="3"/>
        <v>JUNIOR</v>
      </c>
      <c r="K74" s="5" t="str">
        <f t="shared" si="16"/>
        <v>2nd</v>
      </c>
      <c r="L74" s="5">
        <v>2</v>
      </c>
      <c r="M74" s="5">
        <f t="shared" si="17"/>
        <v>1104</v>
      </c>
      <c r="N74" s="5"/>
      <c r="O74" s="5"/>
    </row>
    <row r="75" spans="1:15" ht="12.75">
      <c r="A75" s="13" t="s">
        <v>128</v>
      </c>
      <c r="B75" s="12" t="s">
        <v>97</v>
      </c>
      <c r="C75" s="5" t="s">
        <v>202</v>
      </c>
      <c r="D75" s="5" t="str">
        <f>C75&amp;"/"&amp;B75</f>
        <v>Ariccia, ITA/WS</v>
      </c>
      <c r="E75" s="6">
        <v>36589</v>
      </c>
      <c r="F75" s="5">
        <v>9</v>
      </c>
      <c r="G75" s="10" t="s">
        <v>12</v>
      </c>
      <c r="H75" s="7">
        <f t="shared" si="0"/>
        <v>8</v>
      </c>
      <c r="I75" s="7" t="str">
        <f t="shared" si="9"/>
        <v>Jr</v>
      </c>
      <c r="J75" s="10" t="str">
        <f t="shared" si="3"/>
        <v>JUNIOR</v>
      </c>
      <c r="K75" s="5" t="str">
        <f aca="true" t="shared" si="18" ref="K75:K106">IF(MOD(L75,1)&lt;&gt;0,"T-","")&amp;INT(L75)&amp;IF(AND(INT(L75)&gt;=11,INT(L75)&lt;14),"th",IF(MOD(INT(L75),10)=1,"st",IF(MOD(INT(L75),10)=2,"nd",IF(MOD(INT(L75),10)=3,"rd","th"))))</f>
        <v>8th</v>
      </c>
      <c r="L75" s="5">
        <v>8</v>
      </c>
      <c r="M75" s="5">
        <f aca="true" t="shared" si="19" ref="M75:M106">IF(OR(L75&gt;=33,ISNUMBER(L75)=FALSE),0,VLOOKUP(L75,PointTable,$H75,TRUE))*IF(N75&gt;0,N75,1)</f>
        <v>822</v>
      </c>
      <c r="N75" s="5"/>
      <c r="O75" s="5"/>
    </row>
    <row r="76" spans="1:15" ht="12.75">
      <c r="A76" s="13" t="s">
        <v>203</v>
      </c>
      <c r="B76" s="12" t="s">
        <v>97</v>
      </c>
      <c r="C76" s="5" t="s">
        <v>202</v>
      </c>
      <c r="D76" s="5" t="s">
        <v>204</v>
      </c>
      <c r="E76" s="6">
        <v>36589</v>
      </c>
      <c r="F76" s="5">
        <v>9</v>
      </c>
      <c r="G76" s="10" t="s">
        <v>12</v>
      </c>
      <c r="H76" s="7">
        <f t="shared" si="0"/>
        <v>8</v>
      </c>
      <c r="I76" s="7" t="str">
        <f t="shared" si="9"/>
        <v>Jr</v>
      </c>
      <c r="J76" s="10" t="str">
        <f t="shared" si="3"/>
        <v>JUNIOR</v>
      </c>
      <c r="K76" s="5" t="str">
        <f t="shared" si="18"/>
        <v>15th</v>
      </c>
      <c r="L76" s="5">
        <v>15</v>
      </c>
      <c r="M76" s="5">
        <f t="shared" si="19"/>
        <v>606</v>
      </c>
      <c r="N76" s="5"/>
      <c r="O76" s="5"/>
    </row>
    <row r="77" spans="1:15" ht="12.75">
      <c r="A77" s="13" t="s">
        <v>201</v>
      </c>
      <c r="B77" s="12" t="s">
        <v>21</v>
      </c>
      <c r="C77" s="5" t="s">
        <v>117</v>
      </c>
      <c r="D77" s="5" t="str">
        <f>C77&amp;"/"&amp;B77</f>
        <v>Burgos, ESP/ME</v>
      </c>
      <c r="E77" s="6">
        <v>36589</v>
      </c>
      <c r="F77" s="5">
        <v>10</v>
      </c>
      <c r="G77" s="10" t="s">
        <v>12</v>
      </c>
      <c r="H77" s="7">
        <f t="shared" si="0"/>
        <v>8</v>
      </c>
      <c r="I77" s="7" t="str">
        <f t="shared" si="9"/>
        <v>Jr</v>
      </c>
      <c r="J77" s="10" t="str">
        <f t="shared" si="3"/>
        <v>JUNIOR</v>
      </c>
      <c r="K77" s="5" t="str">
        <f t="shared" si="18"/>
        <v>20th</v>
      </c>
      <c r="L77" s="5">
        <v>20</v>
      </c>
      <c r="M77" s="5">
        <f t="shared" si="19"/>
        <v>402</v>
      </c>
      <c r="N77" s="5"/>
      <c r="O77" s="5"/>
    </row>
    <row r="78" spans="1:15" ht="12.75">
      <c r="A78" s="13" t="s">
        <v>83</v>
      </c>
      <c r="B78" s="12" t="s">
        <v>21</v>
      </c>
      <c r="C78" s="5" t="s">
        <v>226</v>
      </c>
      <c r="D78" s="5" t="str">
        <f>C78&amp;"/"&amp;B78</f>
        <v>Junior Worlds, South Bend/ME</v>
      </c>
      <c r="E78" s="6">
        <v>36637</v>
      </c>
      <c r="F78" s="5">
        <v>2</v>
      </c>
      <c r="G78" s="10" t="s">
        <v>12</v>
      </c>
      <c r="H78" s="7">
        <f t="shared" si="0"/>
        <v>8</v>
      </c>
      <c r="I78" s="7" t="str">
        <f t="shared" si="9"/>
        <v>Jr</v>
      </c>
      <c r="J78" s="10" t="str">
        <f t="shared" si="3"/>
        <v>JUNIOR</v>
      </c>
      <c r="K78" s="5" t="str">
        <f t="shared" si="18"/>
        <v>11th</v>
      </c>
      <c r="L78" s="5">
        <v>11</v>
      </c>
      <c r="M78" s="5">
        <f t="shared" si="19"/>
        <v>630</v>
      </c>
      <c r="N78" s="5"/>
      <c r="O78" s="5"/>
    </row>
    <row r="79" spans="1:15" ht="12.75">
      <c r="A79" s="13" t="s">
        <v>120</v>
      </c>
      <c r="B79" s="12" t="s">
        <v>97</v>
      </c>
      <c r="C79" s="5" t="s">
        <v>226</v>
      </c>
      <c r="D79" s="5" t="str">
        <f>C79&amp;"/"&amp;B79</f>
        <v>Junior Worlds, South Bend/WS</v>
      </c>
      <c r="E79" s="6">
        <v>36637</v>
      </c>
      <c r="F79" s="5">
        <v>2</v>
      </c>
      <c r="G79" s="10" t="s">
        <v>12</v>
      </c>
      <c r="H79" s="7">
        <f t="shared" si="0"/>
        <v>8</v>
      </c>
      <c r="I79" s="7" t="str">
        <f t="shared" si="9"/>
        <v>Jr</v>
      </c>
      <c r="J79" s="10" t="str">
        <f t="shared" si="3"/>
        <v>JUNIOR</v>
      </c>
      <c r="K79" s="5" t="str">
        <f t="shared" si="18"/>
        <v>13th</v>
      </c>
      <c r="L79" s="5">
        <v>13</v>
      </c>
      <c r="M79" s="5">
        <f t="shared" si="19"/>
        <v>618</v>
      </c>
      <c r="N79" s="5"/>
      <c r="O79" s="5"/>
    </row>
    <row r="80" spans="1:15" ht="12.75">
      <c r="A80" s="13" t="s">
        <v>129</v>
      </c>
      <c r="B80" s="12" t="s">
        <v>97</v>
      </c>
      <c r="C80" s="5" t="s">
        <v>226</v>
      </c>
      <c r="D80" s="5" t="str">
        <f>C80&amp;"/"&amp;B80</f>
        <v>Junior Worlds, South Bend/WS</v>
      </c>
      <c r="E80" s="6">
        <v>36637</v>
      </c>
      <c r="F80" s="5">
        <v>2</v>
      </c>
      <c r="G80" s="10" t="s">
        <v>12</v>
      </c>
      <c r="H80" s="7">
        <f t="shared" si="0"/>
        <v>8</v>
      </c>
      <c r="I80" s="7" t="str">
        <f t="shared" si="9"/>
        <v>Jr</v>
      </c>
      <c r="J80" s="10" t="str">
        <f t="shared" si="3"/>
        <v>JUNIOR</v>
      </c>
      <c r="K80" s="5" t="str">
        <f t="shared" si="18"/>
        <v>18th</v>
      </c>
      <c r="L80" s="5">
        <v>18</v>
      </c>
      <c r="M80" s="5">
        <f t="shared" si="19"/>
        <v>414</v>
      </c>
      <c r="N80" s="5"/>
      <c r="O80" s="5"/>
    </row>
    <row r="81" spans="1:15" ht="12.75">
      <c r="A81" s="13" t="s">
        <v>109</v>
      </c>
      <c r="B81" s="12" t="s">
        <v>21</v>
      </c>
      <c r="C81" s="5" t="s">
        <v>226</v>
      </c>
      <c r="D81" s="5" t="str">
        <f>C81&amp;"/"&amp;B81</f>
        <v>Junior Worlds, South Bend/ME</v>
      </c>
      <c r="E81" s="6">
        <v>36637</v>
      </c>
      <c r="F81" s="5">
        <v>2</v>
      </c>
      <c r="G81" s="10" t="s">
        <v>12</v>
      </c>
      <c r="H81" s="7">
        <f t="shared" si="0"/>
        <v>8</v>
      </c>
      <c r="I81" s="7" t="str">
        <f t="shared" si="9"/>
        <v>Jr</v>
      </c>
      <c r="J81" s="10" t="str">
        <f t="shared" si="3"/>
        <v>JUNIOR</v>
      </c>
      <c r="K81" s="5" t="str">
        <f t="shared" si="18"/>
        <v>23rd</v>
      </c>
      <c r="L81" s="5">
        <v>23</v>
      </c>
      <c r="M81" s="5">
        <f t="shared" si="19"/>
        <v>384</v>
      </c>
      <c r="N81" s="5"/>
      <c r="O81" s="5"/>
    </row>
    <row r="82" spans="1:15" ht="12.75">
      <c r="A82" s="13" t="s">
        <v>128</v>
      </c>
      <c r="B82" s="12" t="s">
        <v>97</v>
      </c>
      <c r="C82" s="5" t="s">
        <v>226</v>
      </c>
      <c r="D82" s="5" t="str">
        <f>C82&amp;"/"&amp;B82</f>
        <v>Junior Worlds, South Bend/WS</v>
      </c>
      <c r="E82" s="6">
        <v>36637</v>
      </c>
      <c r="F82" s="5">
        <v>2</v>
      </c>
      <c r="G82" s="10" t="s">
        <v>12</v>
      </c>
      <c r="H82" s="7">
        <f t="shared" si="0"/>
        <v>8</v>
      </c>
      <c r="I82" s="7" t="str">
        <f>IF(G82="H","Jr",IF(OR(G82="E",G82="G"),"Cadet","Sr"))</f>
        <v>Jr</v>
      </c>
      <c r="J82" s="10" t="str">
        <f t="shared" si="3"/>
        <v>JUNIOR</v>
      </c>
      <c r="K82" s="5" t="str">
        <f t="shared" si="18"/>
        <v>30th</v>
      </c>
      <c r="L82" s="5">
        <v>30</v>
      </c>
      <c r="M82" s="5">
        <f t="shared" si="19"/>
        <v>342</v>
      </c>
      <c r="N82" s="5"/>
      <c r="O82" s="5"/>
    </row>
    <row r="83" spans="1:15" ht="12.75">
      <c r="A83" s="13" t="s">
        <v>23</v>
      </c>
      <c r="B83" s="12" t="s">
        <v>17</v>
      </c>
      <c r="C83" s="5" t="s">
        <v>226</v>
      </c>
      <c r="D83" s="5" t="str">
        <f>C83&amp;"/"&amp;B83</f>
        <v>Junior Worlds, South Bend/WF</v>
      </c>
      <c r="E83" s="6">
        <v>36638</v>
      </c>
      <c r="F83" s="5">
        <v>2</v>
      </c>
      <c r="G83" s="10" t="s">
        <v>12</v>
      </c>
      <c r="H83" s="7">
        <f t="shared" si="0"/>
        <v>8</v>
      </c>
      <c r="I83" s="7" t="str">
        <f>IF(G83="H","Jr",IF(OR(G83="E",G83="G"),"Cadet","Sr"))</f>
        <v>Jr</v>
      </c>
      <c r="J83" s="10" t="str">
        <f t="shared" si="3"/>
        <v>JUNIOR</v>
      </c>
      <c r="K83" s="5" t="str">
        <f t="shared" si="18"/>
        <v>1st</v>
      </c>
      <c r="L83" s="5">
        <v>1</v>
      </c>
      <c r="M83" s="5">
        <f t="shared" si="19"/>
        <v>1200</v>
      </c>
      <c r="N83" s="5"/>
      <c r="O83" s="5"/>
    </row>
    <row r="84" spans="1:15" ht="12.75">
      <c r="A84" s="13" t="s">
        <v>87</v>
      </c>
      <c r="B84" s="12" t="s">
        <v>11</v>
      </c>
      <c r="C84" s="5" t="s">
        <v>226</v>
      </c>
      <c r="D84" s="5" t="str">
        <f>C84&amp;"/"&amp;B84</f>
        <v>Junior Worlds, South Bend/MS</v>
      </c>
      <c r="E84" s="6">
        <v>36638</v>
      </c>
      <c r="F84" s="5">
        <v>2</v>
      </c>
      <c r="G84" s="10" t="s">
        <v>12</v>
      </c>
      <c r="H84" s="7">
        <f t="shared" si="0"/>
        <v>8</v>
      </c>
      <c r="I84" s="7" t="str">
        <f>IF(G84="H","Jr",IF(OR(G84="E",G84="G"),"Cadet","Sr"))</f>
        <v>Jr</v>
      </c>
      <c r="J84" s="10" t="str">
        <f t="shared" si="3"/>
        <v>JUNIOR</v>
      </c>
      <c r="K84" s="5" t="str">
        <f t="shared" si="18"/>
        <v>3rd</v>
      </c>
      <c r="L84" s="5">
        <v>3</v>
      </c>
      <c r="M84" s="5">
        <f t="shared" si="19"/>
        <v>1020</v>
      </c>
      <c r="N84" s="5"/>
      <c r="O84" s="5"/>
    </row>
    <row r="85" spans="1:15" ht="12.75">
      <c r="A85" s="13" t="s">
        <v>24</v>
      </c>
      <c r="B85" s="12" t="s">
        <v>17</v>
      </c>
      <c r="C85" s="5" t="s">
        <v>226</v>
      </c>
      <c r="D85" s="5" t="str">
        <f>C85&amp;"/"&amp;B85</f>
        <v>Junior Worlds, South Bend/WF</v>
      </c>
      <c r="E85" s="6">
        <v>36638</v>
      </c>
      <c r="F85" s="5">
        <v>2</v>
      </c>
      <c r="G85" s="10" t="s">
        <v>12</v>
      </c>
      <c r="H85" s="7">
        <f t="shared" si="0"/>
        <v>8</v>
      </c>
      <c r="I85" s="7" t="str">
        <f>IF(G85="H","Jr",IF(OR(G85="E",G85="G"),"Cadet","Sr"))</f>
        <v>Jr</v>
      </c>
      <c r="J85" s="10" t="str">
        <f t="shared" si="3"/>
        <v>JUNIOR</v>
      </c>
      <c r="K85" s="5" t="str">
        <f t="shared" si="18"/>
        <v>9th</v>
      </c>
      <c r="L85" s="5">
        <v>9</v>
      </c>
      <c r="M85" s="5">
        <f t="shared" si="19"/>
        <v>642</v>
      </c>
      <c r="N85" s="5"/>
      <c r="O85" s="5"/>
    </row>
    <row r="86" spans="1:15" ht="12.75">
      <c r="A86" s="13" t="s">
        <v>161</v>
      </c>
      <c r="B86" s="12" t="s">
        <v>11</v>
      </c>
      <c r="C86" s="5" t="s">
        <v>226</v>
      </c>
      <c r="D86" s="5" t="str">
        <f>C86&amp;"/"&amp;B86</f>
        <v>Junior Worlds, South Bend/MS</v>
      </c>
      <c r="E86" s="6">
        <v>36638</v>
      </c>
      <c r="F86" s="5">
        <v>2</v>
      </c>
      <c r="G86" s="10" t="s">
        <v>12</v>
      </c>
      <c r="H86" s="7">
        <f t="shared" si="0"/>
        <v>8</v>
      </c>
      <c r="I86" s="7" t="str">
        <f>IF(G86="H","Jr",IF(OR(G86="E",G86="G"),"Cadet","Sr"))</f>
        <v>Jr</v>
      </c>
      <c r="J86" s="10" t="str">
        <f t="shared" si="3"/>
        <v>JUNIOR</v>
      </c>
      <c r="K86" s="5" t="str">
        <f t="shared" si="18"/>
        <v>13th</v>
      </c>
      <c r="L86" s="5">
        <v>13</v>
      </c>
      <c r="M86" s="5">
        <f t="shared" si="19"/>
        <v>618</v>
      </c>
      <c r="N86" s="5"/>
      <c r="O86" s="5"/>
    </row>
    <row r="87" spans="1:15" ht="12.75">
      <c r="A87" s="13" t="s">
        <v>88</v>
      </c>
      <c r="B87" s="12" t="s">
        <v>11</v>
      </c>
      <c r="C87" s="5" t="s">
        <v>226</v>
      </c>
      <c r="D87" s="5" t="str">
        <f>C87&amp;"/"&amp;B87</f>
        <v>Junior Worlds, South Bend/MS</v>
      </c>
      <c r="E87" s="6">
        <v>36638</v>
      </c>
      <c r="F87" s="5">
        <v>2</v>
      </c>
      <c r="G87" s="10" t="s">
        <v>12</v>
      </c>
      <c r="H87" s="7">
        <f t="shared" si="0"/>
        <v>8</v>
      </c>
      <c r="I87" s="7" t="str">
        <f>IF(G87="H","Jr",IF(OR(G87="E",G87="G"),"Cadet","Sr"))</f>
        <v>Jr</v>
      </c>
      <c r="J87" s="10" t="str">
        <f t="shared" si="3"/>
        <v>JUNIOR</v>
      </c>
      <c r="K87" s="5" t="str">
        <f t="shared" si="18"/>
        <v>17th</v>
      </c>
      <c r="L87" s="5">
        <v>17</v>
      </c>
      <c r="M87" s="5">
        <f t="shared" si="19"/>
        <v>420</v>
      </c>
      <c r="N87" s="5"/>
      <c r="O87" s="5"/>
    </row>
    <row r="88" spans="1:15" ht="12.75">
      <c r="A88" s="13" t="s">
        <v>62</v>
      </c>
      <c r="B88" s="12" t="s">
        <v>17</v>
      </c>
      <c r="C88" s="5" t="s">
        <v>226</v>
      </c>
      <c r="D88" s="5" t="str">
        <f>C88&amp;"/"&amp;B88</f>
        <v>Junior Worlds, South Bend/WF</v>
      </c>
      <c r="E88" s="6">
        <v>36638</v>
      </c>
      <c r="F88" s="5">
        <v>2</v>
      </c>
      <c r="G88" s="10" t="s">
        <v>12</v>
      </c>
      <c r="H88" s="7">
        <f t="shared" si="0"/>
        <v>8</v>
      </c>
      <c r="I88" s="7" t="str">
        <f>IF(G88="H","Jr",IF(OR(G88="E",G88="G"),"Cadet","Sr"))</f>
        <v>Jr</v>
      </c>
      <c r="J88" s="10" t="str">
        <f t="shared" si="3"/>
        <v>JUNIOR</v>
      </c>
      <c r="K88" s="5" t="str">
        <f t="shared" si="18"/>
        <v>23rd</v>
      </c>
      <c r="L88" s="5">
        <v>23</v>
      </c>
      <c r="M88" s="5">
        <f t="shared" si="19"/>
        <v>384</v>
      </c>
      <c r="N88" s="5"/>
      <c r="O88" s="5"/>
    </row>
    <row r="89" spans="1:15" ht="12.75">
      <c r="A89" s="13" t="s">
        <v>36</v>
      </c>
      <c r="B89" s="12" t="s">
        <v>20</v>
      </c>
      <c r="C89" s="5" t="s">
        <v>226</v>
      </c>
      <c r="D89" s="5" t="str">
        <f>C89&amp;"/"&amp;B89</f>
        <v>Junior Worlds, South Bend/WE</v>
      </c>
      <c r="E89" s="6">
        <v>36639</v>
      </c>
      <c r="F89" s="5">
        <v>2</v>
      </c>
      <c r="G89" s="10" t="s">
        <v>12</v>
      </c>
      <c r="H89" s="7">
        <f t="shared" si="0"/>
        <v>8</v>
      </c>
      <c r="I89" s="7" t="str">
        <f>IF(G89="H","Jr",IF(OR(G89="E",G89="G"),"Cadet","Sr"))</f>
        <v>Jr</v>
      </c>
      <c r="J89" s="10" t="str">
        <f t="shared" si="3"/>
        <v>JUNIOR</v>
      </c>
      <c r="K89" s="5" t="str">
        <f t="shared" si="18"/>
        <v>13th</v>
      </c>
      <c r="L89" s="5">
        <v>13</v>
      </c>
      <c r="M89" s="5">
        <f t="shared" si="19"/>
        <v>618</v>
      </c>
      <c r="N89" s="5"/>
      <c r="O89" s="5"/>
    </row>
    <row r="90" spans="1:15" ht="12.75">
      <c r="A90" s="13" t="s">
        <v>19</v>
      </c>
      <c r="B90" s="12" t="s">
        <v>20</v>
      </c>
      <c r="C90" s="5" t="s">
        <v>226</v>
      </c>
      <c r="D90" s="5" t="str">
        <f>C90&amp;"/"&amp;B90</f>
        <v>Junior Worlds, South Bend/WE</v>
      </c>
      <c r="E90" s="6">
        <v>36639</v>
      </c>
      <c r="F90" s="5">
        <v>2</v>
      </c>
      <c r="G90" s="10" t="s">
        <v>12</v>
      </c>
      <c r="H90" s="7">
        <f t="shared" si="0"/>
        <v>8</v>
      </c>
      <c r="I90" s="7" t="str">
        <f>IF(G90="H","Jr",IF(OR(G90="E",G90="G"),"Cadet","Sr"))</f>
        <v>Jr</v>
      </c>
      <c r="J90" s="10" t="str">
        <f t="shared" si="3"/>
        <v>JUNIOR</v>
      </c>
      <c r="K90" s="5" t="str">
        <f t="shared" si="18"/>
        <v>15th</v>
      </c>
      <c r="L90" s="5">
        <v>15</v>
      </c>
      <c r="M90" s="5">
        <f t="shared" si="19"/>
        <v>606</v>
      </c>
      <c r="N90" s="5"/>
      <c r="O90" s="5"/>
    </row>
    <row r="91" spans="1:15" ht="12.75">
      <c r="A91" s="13" t="s">
        <v>164</v>
      </c>
      <c r="B91" s="12" t="s">
        <v>13</v>
      </c>
      <c r="C91" s="5" t="s">
        <v>226</v>
      </c>
      <c r="D91" s="5" t="str">
        <f>C91&amp;"/"&amp;B91</f>
        <v>Junior Worlds, South Bend/MF</v>
      </c>
      <c r="E91" s="6">
        <v>36639</v>
      </c>
      <c r="F91" s="5">
        <v>2</v>
      </c>
      <c r="G91" s="10" t="s">
        <v>12</v>
      </c>
      <c r="H91" s="7">
        <f t="shared" si="0"/>
        <v>8</v>
      </c>
      <c r="I91" s="7" t="str">
        <f>IF(G91="H","Jr",IF(OR(G91="E",G91="G"),"Cadet","Sr"))</f>
        <v>Jr</v>
      </c>
      <c r="J91" s="10" t="str">
        <f t="shared" si="3"/>
        <v>JUNIOR</v>
      </c>
      <c r="K91" s="5" t="str">
        <f t="shared" si="18"/>
        <v>21st</v>
      </c>
      <c r="L91" s="5">
        <v>21</v>
      </c>
      <c r="M91" s="5">
        <f t="shared" si="19"/>
        <v>396</v>
      </c>
      <c r="N91" s="5"/>
      <c r="O91" s="5"/>
    </row>
    <row r="92" spans="1:15" ht="12.75">
      <c r="A92" s="13" t="s">
        <v>159</v>
      </c>
      <c r="B92" s="12" t="s">
        <v>13</v>
      </c>
      <c r="C92" s="5" t="s">
        <v>226</v>
      </c>
      <c r="D92" s="5" t="str">
        <f>C92&amp;"/"&amp;B92</f>
        <v>Junior Worlds, South Bend/MF</v>
      </c>
      <c r="E92" s="6">
        <v>36639</v>
      </c>
      <c r="F92" s="5">
        <v>2</v>
      </c>
      <c r="G92" s="10" t="s">
        <v>12</v>
      </c>
      <c r="H92" s="7">
        <f t="shared" si="0"/>
        <v>8</v>
      </c>
      <c r="I92" s="7" t="str">
        <f>IF(G92="H","Jr",IF(OR(G92="E",G92="G"),"Cadet","Sr"))</f>
        <v>Jr</v>
      </c>
      <c r="J92" s="10" t="str">
        <f t="shared" si="3"/>
        <v>JUNIOR</v>
      </c>
      <c r="K92" s="5" t="str">
        <f t="shared" si="18"/>
        <v>28th</v>
      </c>
      <c r="L92" s="5">
        <v>28</v>
      </c>
      <c r="M92" s="5">
        <f t="shared" si="19"/>
        <v>354</v>
      </c>
      <c r="N92" s="5"/>
      <c r="O92" s="5"/>
    </row>
    <row r="93" spans="1:15" ht="12.75">
      <c r="A93" s="13" t="s">
        <v>55</v>
      </c>
      <c r="B93" s="12" t="s">
        <v>13</v>
      </c>
      <c r="C93" s="5" t="s">
        <v>143</v>
      </c>
      <c r="D93" s="5" t="str">
        <f>C93&amp;"/"&amp;B93</f>
        <v>St. Petersburg, RUS/MF</v>
      </c>
      <c r="E93" s="6">
        <v>36401</v>
      </c>
      <c r="F93" s="5">
        <v>10</v>
      </c>
      <c r="G93" s="10" t="s">
        <v>16</v>
      </c>
      <c r="H93" s="7">
        <f t="shared" si="0"/>
        <v>9</v>
      </c>
      <c r="I93" s="7" t="str">
        <f>IF(G93="H","Jr",IF(OR(G93="E",G93="G"),"Cadet","Sr"))</f>
        <v>Sr</v>
      </c>
      <c r="J93" s="10" t="str">
        <f t="shared" si="3"/>
        <v>SR-A</v>
      </c>
      <c r="K93" s="5" t="str">
        <f t="shared" si="18"/>
        <v>1st</v>
      </c>
      <c r="L93" s="5">
        <v>1</v>
      </c>
      <c r="M93" s="5">
        <f t="shared" si="19"/>
        <v>1908</v>
      </c>
      <c r="N93" s="5">
        <v>1.908</v>
      </c>
      <c r="O93" s="5"/>
    </row>
    <row r="94" spans="1:15" ht="12.75">
      <c r="A94" s="13" t="s">
        <v>53</v>
      </c>
      <c r="B94" s="12" t="s">
        <v>13</v>
      </c>
      <c r="C94" s="5" t="s">
        <v>143</v>
      </c>
      <c r="D94" s="5" t="str">
        <f>C94&amp;"/"&amp;B94</f>
        <v>St. Petersburg, RUS/MF</v>
      </c>
      <c r="E94" s="6">
        <v>36401</v>
      </c>
      <c r="F94" s="5">
        <v>10</v>
      </c>
      <c r="G94" s="10" t="s">
        <v>16</v>
      </c>
      <c r="H94" s="7">
        <f t="shared" si="0"/>
        <v>9</v>
      </c>
      <c r="I94" s="7" t="str">
        <f>IF(G94="H","Jr",IF(OR(G94="E",G94="G"),"Cadet","Sr"))</f>
        <v>Sr</v>
      </c>
      <c r="J94" s="10" t="str">
        <f t="shared" si="3"/>
        <v>SR-A</v>
      </c>
      <c r="K94" s="5" t="str">
        <f t="shared" si="18"/>
        <v>22nd</v>
      </c>
      <c r="L94" s="5">
        <v>22</v>
      </c>
      <c r="M94" s="5">
        <f t="shared" si="19"/>
        <v>620.1</v>
      </c>
      <c r="N94" s="5">
        <v>1.908</v>
      </c>
      <c r="O94" s="5"/>
    </row>
    <row r="95" spans="1:15" ht="12.75">
      <c r="A95" s="13" t="s">
        <v>93</v>
      </c>
      <c r="B95" s="12" t="s">
        <v>13</v>
      </c>
      <c r="C95" s="5" t="s">
        <v>143</v>
      </c>
      <c r="D95" s="5" t="str">
        <f>C95&amp;"/"&amp;B95</f>
        <v>St. Petersburg, RUS/MF</v>
      </c>
      <c r="E95" s="6">
        <v>36401</v>
      </c>
      <c r="F95" s="5">
        <v>10</v>
      </c>
      <c r="G95" s="10" t="s">
        <v>16</v>
      </c>
      <c r="H95" s="7">
        <f t="shared" si="0"/>
        <v>9</v>
      </c>
      <c r="I95" s="7" t="str">
        <f>IF(G95="H","Jr",IF(OR(G95="E",G95="G"),"Cadet","Sr"))</f>
        <v>Sr</v>
      </c>
      <c r="J95" s="10" t="str">
        <f t="shared" si="3"/>
        <v>SR-A</v>
      </c>
      <c r="K95" s="5" t="str">
        <f t="shared" si="18"/>
        <v>23rd</v>
      </c>
      <c r="L95" s="5">
        <v>23</v>
      </c>
      <c r="M95" s="5">
        <f t="shared" si="19"/>
        <v>610.56</v>
      </c>
      <c r="N95" s="5">
        <v>1.908</v>
      </c>
      <c r="O95" s="5"/>
    </row>
    <row r="96" spans="1:15" ht="12.75">
      <c r="A96" s="13" t="s">
        <v>36</v>
      </c>
      <c r="B96" s="12" t="s">
        <v>20</v>
      </c>
      <c r="C96" s="5" t="s">
        <v>144</v>
      </c>
      <c r="D96" s="5" t="str">
        <f>C96&amp;"/"&amp;B96</f>
        <v>Katowice, POL/WE</v>
      </c>
      <c r="E96" s="6">
        <v>36408</v>
      </c>
      <c r="F96" s="5">
        <v>10</v>
      </c>
      <c r="G96" s="10" t="s">
        <v>16</v>
      </c>
      <c r="H96" s="7">
        <f t="shared" si="0"/>
        <v>9</v>
      </c>
      <c r="I96" s="7" t="str">
        <f>IF(G96="H","Jr",IF(OR(G96="E",G96="G"),"Cadet","Sr"))</f>
        <v>Sr</v>
      </c>
      <c r="J96" s="10" t="str">
        <f t="shared" si="3"/>
        <v>SR-A</v>
      </c>
      <c r="K96" s="5" t="str">
        <f t="shared" si="18"/>
        <v>15th</v>
      </c>
      <c r="L96" s="5">
        <v>15</v>
      </c>
      <c r="M96" s="5">
        <f t="shared" si="19"/>
        <v>1010</v>
      </c>
      <c r="N96" s="5">
        <v>2</v>
      </c>
      <c r="O96" s="5"/>
    </row>
    <row r="97" spans="1:15" ht="12.75">
      <c r="A97" s="13" t="s">
        <v>154</v>
      </c>
      <c r="B97" s="12" t="s">
        <v>11</v>
      </c>
      <c r="C97" s="5" t="s">
        <v>146</v>
      </c>
      <c r="D97" s="5" t="str">
        <f>C97&amp;"/"&amp;B97</f>
        <v>Teheran, IRN/MS</v>
      </c>
      <c r="E97" s="6">
        <v>36414</v>
      </c>
      <c r="F97" s="5">
        <v>9</v>
      </c>
      <c r="G97" s="10" t="s">
        <v>16</v>
      </c>
      <c r="H97" s="7">
        <f t="shared" si="0"/>
        <v>9</v>
      </c>
      <c r="I97" s="7" t="str">
        <f>IF(G97="H","Jr",IF(OR(G97="E",G97="G"),"Cadet","Sr"))</f>
        <v>Sr</v>
      </c>
      <c r="J97" s="10" t="str">
        <f t="shared" si="3"/>
        <v>SR-A</v>
      </c>
      <c r="K97" s="5" t="str">
        <f t="shared" si="18"/>
        <v>25th</v>
      </c>
      <c r="L97" s="5">
        <v>25</v>
      </c>
      <c r="M97" s="5">
        <f t="shared" si="19"/>
        <v>440.82</v>
      </c>
      <c r="N97" s="5">
        <v>1.422</v>
      </c>
      <c r="O97" s="5"/>
    </row>
    <row r="98" spans="1:15" ht="12.75">
      <c r="A98" s="13" t="s">
        <v>25</v>
      </c>
      <c r="B98" s="12" t="s">
        <v>13</v>
      </c>
      <c r="C98" s="5" t="s">
        <v>146</v>
      </c>
      <c r="D98" s="5" t="str">
        <f>C98&amp;"/"&amp;B98</f>
        <v>Teheran, IRN/MF</v>
      </c>
      <c r="E98" s="6">
        <v>36414</v>
      </c>
      <c r="F98" s="5">
        <v>9</v>
      </c>
      <c r="G98" s="10" t="s">
        <v>16</v>
      </c>
      <c r="H98" s="7">
        <f t="shared" si="0"/>
        <v>9</v>
      </c>
      <c r="I98" s="7" t="str">
        <f>IF(G98="H","Jr",IF(OR(G98="E",G98="G"),"Cadet","Sr"))</f>
        <v>Sr</v>
      </c>
      <c r="J98" s="10" t="str">
        <f t="shared" si="3"/>
        <v>SR-A</v>
      </c>
      <c r="K98" s="5" t="str">
        <f t="shared" si="18"/>
        <v>26th</v>
      </c>
      <c r="L98" s="5">
        <v>26</v>
      </c>
      <c r="M98" s="5">
        <f t="shared" si="19"/>
        <v>492.87999999999994</v>
      </c>
      <c r="N98" s="5">
        <v>1.6159999999999999</v>
      </c>
      <c r="O98" s="5"/>
    </row>
    <row r="99" spans="1:15" ht="12.75">
      <c r="A99" s="13" t="s">
        <v>121</v>
      </c>
      <c r="B99" s="12" t="s">
        <v>21</v>
      </c>
      <c r="C99" s="5" t="s">
        <v>145</v>
      </c>
      <c r="D99" s="5" t="str">
        <f>C99&amp;"/"&amp;B99</f>
        <v>Lisbon, POR/ME</v>
      </c>
      <c r="E99" s="6">
        <v>36415</v>
      </c>
      <c r="F99" s="5">
        <v>10</v>
      </c>
      <c r="G99" s="10" t="s">
        <v>16</v>
      </c>
      <c r="H99" s="7">
        <f t="shared" si="0"/>
        <v>9</v>
      </c>
      <c r="I99" s="7" t="str">
        <f>IF(G99="H","Jr",IF(OR(G99="E",G99="G"),"Cadet","Sr"))</f>
        <v>Sr</v>
      </c>
      <c r="J99" s="10" t="str">
        <f t="shared" si="3"/>
        <v>SR-A</v>
      </c>
      <c r="K99" s="5" t="str">
        <f t="shared" si="18"/>
        <v>16th</v>
      </c>
      <c r="L99" s="5">
        <v>16</v>
      </c>
      <c r="M99" s="5">
        <f t="shared" si="19"/>
        <v>1000</v>
      </c>
      <c r="N99" s="5">
        <v>2</v>
      </c>
      <c r="O99" s="5"/>
    </row>
    <row r="100" spans="1:15" ht="12.75">
      <c r="A100" s="13" t="s">
        <v>119</v>
      </c>
      <c r="B100" s="12" t="s">
        <v>11</v>
      </c>
      <c r="C100" s="5" t="s">
        <v>147</v>
      </c>
      <c r="D100" s="5" t="str">
        <f>C100&amp;"/"&amp;B100</f>
        <v>Moscow, RUS/MS</v>
      </c>
      <c r="E100" s="6">
        <v>36429</v>
      </c>
      <c r="F100" s="5">
        <v>10</v>
      </c>
      <c r="G100" s="10" t="s">
        <v>16</v>
      </c>
      <c r="H100" s="7">
        <f t="shared" si="0"/>
        <v>9</v>
      </c>
      <c r="I100" s="7" t="str">
        <f>IF(G100="H","Jr",IF(OR(G100="E",G100="G"),"Cadet","Sr"))</f>
        <v>Sr</v>
      </c>
      <c r="J100" s="10" t="str">
        <f t="shared" si="3"/>
        <v>SR-A</v>
      </c>
      <c r="K100" s="5" t="str">
        <f t="shared" si="18"/>
        <v>8th</v>
      </c>
      <c r="L100" s="5">
        <v>8</v>
      </c>
      <c r="M100" s="5">
        <f t="shared" si="19"/>
        <v>1370</v>
      </c>
      <c r="N100" s="5">
        <v>2</v>
      </c>
      <c r="O100" s="5"/>
    </row>
    <row r="101" spans="1:15" ht="12.75">
      <c r="A101" s="13" t="s">
        <v>23</v>
      </c>
      <c r="B101" s="12" t="s">
        <v>17</v>
      </c>
      <c r="C101" s="5" t="s">
        <v>147</v>
      </c>
      <c r="D101" s="5" t="str">
        <f>C101&amp;"/"&amp;B101</f>
        <v>Moscow, RUS/WF</v>
      </c>
      <c r="E101" s="6">
        <v>36429</v>
      </c>
      <c r="F101" s="5">
        <v>10</v>
      </c>
      <c r="G101" s="10" t="s">
        <v>16</v>
      </c>
      <c r="H101" s="7">
        <f t="shared" si="0"/>
        <v>9</v>
      </c>
      <c r="I101" s="7" t="str">
        <f>IF(G101="H","Jr",IF(OR(G101="E",G101="G"),"Cadet","Sr"))</f>
        <v>Sr</v>
      </c>
      <c r="J101" s="10" t="str">
        <f t="shared" si="3"/>
        <v>SR-A</v>
      </c>
      <c r="K101" s="5" t="str">
        <f t="shared" si="18"/>
        <v>8th</v>
      </c>
      <c r="L101" s="5">
        <v>8</v>
      </c>
      <c r="M101" s="5">
        <f t="shared" si="19"/>
        <v>1370</v>
      </c>
      <c r="N101" s="5">
        <v>2</v>
      </c>
      <c r="O101" s="5"/>
    </row>
    <row r="102" spans="1:15" ht="12.75">
      <c r="A102" s="13" t="s">
        <v>71</v>
      </c>
      <c r="B102" s="12" t="s">
        <v>11</v>
      </c>
      <c r="C102" s="5" t="s">
        <v>147</v>
      </c>
      <c r="D102" s="5" t="str">
        <f>C102&amp;"/"&amp;B102</f>
        <v>Moscow, RUS/MS</v>
      </c>
      <c r="E102" s="6">
        <v>36429</v>
      </c>
      <c r="F102" s="5">
        <v>10</v>
      </c>
      <c r="G102" s="10" t="s">
        <v>16</v>
      </c>
      <c r="H102" s="7">
        <f t="shared" si="0"/>
        <v>9</v>
      </c>
      <c r="I102" s="7" t="str">
        <f>IF(G102="H","Jr",IF(OR(G102="E",G102="G"),"Cadet","Sr"))</f>
        <v>Sr</v>
      </c>
      <c r="J102" s="10" t="str">
        <f t="shared" si="3"/>
        <v>SR-A</v>
      </c>
      <c r="K102" s="5" t="str">
        <f t="shared" si="18"/>
        <v>12th</v>
      </c>
      <c r="L102" s="5">
        <v>12</v>
      </c>
      <c r="M102" s="5">
        <f t="shared" si="19"/>
        <v>1040</v>
      </c>
      <c r="N102" s="5">
        <v>2</v>
      </c>
      <c r="O102" s="5"/>
    </row>
    <row r="103" spans="1:15" ht="12.75">
      <c r="A103" s="13" t="s">
        <v>36</v>
      </c>
      <c r="B103" s="12" t="s">
        <v>20</v>
      </c>
      <c r="C103" s="5" t="s">
        <v>148</v>
      </c>
      <c r="D103" s="5" t="str">
        <f>C103&amp;"/"&amp;B103</f>
        <v>Prague, CZE/WE</v>
      </c>
      <c r="E103" s="6">
        <v>36436</v>
      </c>
      <c r="F103" s="5">
        <v>9</v>
      </c>
      <c r="G103" s="10" t="s">
        <v>16</v>
      </c>
      <c r="H103" s="7">
        <f t="shared" si="0"/>
        <v>9</v>
      </c>
      <c r="I103" s="7" t="str">
        <f>IF(G103="H","Jr",IF(OR(G103="E",G103="G"),"Cadet","Sr"))</f>
        <v>Sr</v>
      </c>
      <c r="J103" s="10" t="str">
        <f t="shared" si="3"/>
        <v>SR-A</v>
      </c>
      <c r="K103" s="5" t="str">
        <f t="shared" si="18"/>
        <v>12th</v>
      </c>
      <c r="L103" s="5">
        <v>12</v>
      </c>
      <c r="M103" s="5">
        <f t="shared" si="19"/>
        <v>1040</v>
      </c>
      <c r="N103" s="5">
        <v>2</v>
      </c>
      <c r="O103" s="5"/>
    </row>
    <row r="104" spans="1:15" ht="12.75">
      <c r="A104" s="13" t="s">
        <v>64</v>
      </c>
      <c r="B104" s="12" t="s">
        <v>20</v>
      </c>
      <c r="C104" s="5" t="s">
        <v>148</v>
      </c>
      <c r="D104" s="5" t="str">
        <f>C104&amp;"/"&amp;B104</f>
        <v>Prague, CZE/WE</v>
      </c>
      <c r="E104" s="6">
        <v>36436</v>
      </c>
      <c r="F104" s="5">
        <v>9</v>
      </c>
      <c r="G104" s="10" t="s">
        <v>16</v>
      </c>
      <c r="H104" s="7">
        <f t="shared" si="0"/>
        <v>9</v>
      </c>
      <c r="I104" s="7" t="str">
        <f>IF(G104="H","Jr",IF(OR(G104="E",G104="G"),"Cadet","Sr"))</f>
        <v>Sr</v>
      </c>
      <c r="J104" s="10" t="str">
        <f>IF(G104="DESB","DESIG B",IF(G104="Z","SENIOR",IF(G104="H","JUNIOR",IF(G104="G","CDT-WLDS",IF(G104="E","CADET",G104)))))</f>
        <v>SR-A</v>
      </c>
      <c r="K104" s="5" t="str">
        <f t="shared" si="18"/>
        <v>22nd</v>
      </c>
      <c r="L104" s="5">
        <v>22</v>
      </c>
      <c r="M104" s="5">
        <f t="shared" si="19"/>
        <v>650</v>
      </c>
      <c r="N104" s="5">
        <v>2</v>
      </c>
      <c r="O104" s="5"/>
    </row>
    <row r="105" spans="1:15" ht="12.75">
      <c r="A105" s="13" t="s">
        <v>55</v>
      </c>
      <c r="B105" s="12" t="s">
        <v>13</v>
      </c>
      <c r="C105" s="5" t="s">
        <v>152</v>
      </c>
      <c r="D105" s="5" t="str">
        <f>C105&amp;"/"&amp;B105</f>
        <v>Haifa, ISR/MF</v>
      </c>
      <c r="E105" s="6">
        <v>36443</v>
      </c>
      <c r="F105" s="5">
        <v>9</v>
      </c>
      <c r="G105" s="10" t="s">
        <v>16</v>
      </c>
      <c r="H105" s="7">
        <f t="shared" si="0"/>
        <v>9</v>
      </c>
      <c r="I105" s="7" t="str">
        <f>IF(G105="H","Jr",IF(OR(G105="E",G105="G"),"Cadet","Sr"))</f>
        <v>Sr</v>
      </c>
      <c r="J105" s="10" t="str">
        <f t="shared" si="3"/>
        <v>SR-A</v>
      </c>
      <c r="K105" s="5" t="str">
        <f t="shared" si="18"/>
        <v>7th</v>
      </c>
      <c r="L105" s="5">
        <v>7</v>
      </c>
      <c r="M105" s="5">
        <f t="shared" si="19"/>
        <v>1239.24</v>
      </c>
      <c r="N105" s="5">
        <v>1.796</v>
      </c>
      <c r="O105" s="5"/>
    </row>
    <row r="106" spans="1:15" ht="12.75">
      <c r="A106" s="13" t="s">
        <v>93</v>
      </c>
      <c r="B106" s="12" t="s">
        <v>13</v>
      </c>
      <c r="C106" s="5" t="s">
        <v>152</v>
      </c>
      <c r="D106" s="5" t="str">
        <f>C106&amp;"/"&amp;B106</f>
        <v>Haifa, ISR/MF</v>
      </c>
      <c r="E106" s="6">
        <v>36443</v>
      </c>
      <c r="F106" s="5">
        <v>9</v>
      </c>
      <c r="G106" s="10" t="s">
        <v>16</v>
      </c>
      <c r="H106" s="7">
        <f t="shared" si="0"/>
        <v>9</v>
      </c>
      <c r="I106" s="7" t="str">
        <f>IF(G106="H","Jr",IF(OR(G106="E",G106="G"),"Cadet","Sr"))</f>
        <v>Sr</v>
      </c>
      <c r="J106" s="10" t="str">
        <f t="shared" si="3"/>
        <v>SR-A</v>
      </c>
      <c r="K106" s="5" t="str">
        <f t="shared" si="18"/>
        <v>13th</v>
      </c>
      <c r="L106" s="5">
        <v>13</v>
      </c>
      <c r="M106" s="5">
        <f t="shared" si="19"/>
        <v>924.94</v>
      </c>
      <c r="N106" s="5">
        <v>1.796</v>
      </c>
      <c r="O106" s="5"/>
    </row>
    <row r="107" spans="1:15" ht="12.75">
      <c r="A107" s="13" t="s">
        <v>153</v>
      </c>
      <c r="B107" s="12" t="s">
        <v>13</v>
      </c>
      <c r="C107" s="5" t="s">
        <v>152</v>
      </c>
      <c r="D107" s="5" t="str">
        <f>C107&amp;"/"&amp;B107</f>
        <v>Haifa, ISR/MF</v>
      </c>
      <c r="E107" s="6">
        <v>36443</v>
      </c>
      <c r="F107" s="5">
        <v>9</v>
      </c>
      <c r="G107" s="10" t="s">
        <v>16</v>
      </c>
      <c r="H107" s="7">
        <f t="shared" si="0"/>
        <v>9</v>
      </c>
      <c r="I107" s="7" t="str">
        <f>IF(G107="H","Jr",IF(OR(G107="E",G107="G"),"Cadet","Sr"))</f>
        <v>Sr</v>
      </c>
      <c r="J107" s="10" t="str">
        <f aca="true" t="shared" si="20" ref="J107:J138">IF(G107="DESB","DESIG B",IF(G107="Z","SENIOR",IF(G107="H","JUNIOR",IF(G107="G","CDT-WLDS",IF(G107="E","CADET",G107)))))</f>
        <v>SR-A</v>
      </c>
      <c r="K107" s="5" t="str">
        <f>IF(MOD(L107,1)&lt;&gt;0,"T-","")&amp;INT(L107)&amp;IF(AND(INT(L107)&gt;=11,INT(L107)&lt;14),"th",IF(MOD(INT(L107),10)=1,"st",IF(MOD(INT(L107),10)=2,"nd",IF(MOD(INT(L107),10)=3,"rd","th"))))</f>
        <v>28th</v>
      </c>
      <c r="L107" s="5">
        <v>28</v>
      </c>
      <c r="M107" s="5">
        <f>IF(OR(L107&gt;=33,ISNUMBER(L107)=FALSE),0,VLOOKUP(L107,PointTable,$H107,TRUE))*IF(N107&gt;0,N107,1)</f>
        <v>529.82</v>
      </c>
      <c r="N107" s="5">
        <v>1.796</v>
      </c>
      <c r="O107" s="5"/>
    </row>
    <row r="108" spans="1:15" ht="12.75">
      <c r="A108" s="13" t="s">
        <v>55</v>
      </c>
      <c r="B108" s="12" t="s">
        <v>13</v>
      </c>
      <c r="C108" s="5" t="s">
        <v>157</v>
      </c>
      <c r="D108" s="5" t="str">
        <f>C108&amp;"/"&amp;B108</f>
        <v>Senior Worlds, Seoul, KOR/MF</v>
      </c>
      <c r="E108" s="6">
        <v>36467</v>
      </c>
      <c r="F108" s="5">
        <v>10</v>
      </c>
      <c r="G108" s="10" t="s">
        <v>16</v>
      </c>
      <c r="H108" s="7">
        <f t="shared" si="0"/>
        <v>9</v>
      </c>
      <c r="I108" s="7" t="str">
        <f>IF(G108="H","Jr",IF(OR(G108="E",G108="G"),"Cadet","Sr"))</f>
        <v>Sr</v>
      </c>
      <c r="J108" s="10" t="str">
        <f t="shared" si="20"/>
        <v>SR-A</v>
      </c>
      <c r="K108" s="5" t="str">
        <f>IF(MOD(L108,1)&lt;&gt;0,"T-","")&amp;INT(L108)&amp;IF(AND(INT(L108)&gt;=11,INT(L108)&lt;14),"th",IF(MOD(INT(L108),10)=1,"st",IF(MOD(INT(L108),10)=2,"nd",IF(MOD(INT(L108),10)=3,"rd","th"))))</f>
        <v>12th</v>
      </c>
      <c r="L108" s="5">
        <v>12</v>
      </c>
      <c r="M108" s="5">
        <f>IF(OR(L108&gt;=33,ISNUMBER(L108)=FALSE),0,VLOOKUP(L108,PointTable,$H108,TRUE))*IF(N108&gt;0,N108,1)</f>
        <v>1040</v>
      </c>
      <c r="N108" s="5">
        <v>2</v>
      </c>
      <c r="O108" s="5"/>
    </row>
    <row r="109" spans="1:15" ht="12.75">
      <c r="A109" s="13" t="s">
        <v>23</v>
      </c>
      <c r="B109" s="12" t="s">
        <v>17</v>
      </c>
      <c r="C109" s="5" t="s">
        <v>157</v>
      </c>
      <c r="D109" s="5" t="str">
        <f>C109&amp;"/"&amp;B109</f>
        <v>Senior Worlds, Seoul, KOR/WF</v>
      </c>
      <c r="E109" s="6">
        <v>36469</v>
      </c>
      <c r="F109" s="5">
        <v>10</v>
      </c>
      <c r="G109" s="10" t="s">
        <v>16</v>
      </c>
      <c r="H109" s="7">
        <f t="shared" si="0"/>
        <v>9</v>
      </c>
      <c r="I109" s="7" t="str">
        <f>IF(G109="H","Jr",IF(OR(G109="E",G109="G"),"Cadet","Sr"))</f>
        <v>Sr</v>
      </c>
      <c r="J109" s="10" t="str">
        <f t="shared" si="20"/>
        <v>SR-A</v>
      </c>
      <c r="K109" s="5" t="str">
        <f>IF(MOD(L109,1)&lt;&gt;0,"T-","")&amp;INT(L109)&amp;IF(AND(INT(L109)&gt;=11,INT(L109)&lt;14),"th",IF(MOD(INT(L109),10)=1,"st",IF(MOD(INT(L109),10)=2,"nd",IF(MOD(INT(L109),10)=3,"rd","th"))))</f>
        <v>3rd</v>
      </c>
      <c r="L109" s="5">
        <v>3</v>
      </c>
      <c r="M109" s="5">
        <f>IF(OR(L109&gt;=33,ISNUMBER(L109)=FALSE),0,VLOOKUP(L109,PointTable,$H109,TRUE))*IF(N109&gt;0,N109,1)</f>
        <v>1700</v>
      </c>
      <c r="N109" s="5">
        <v>2</v>
      </c>
      <c r="O109" s="5"/>
    </row>
    <row r="110" spans="1:15" ht="12.75">
      <c r="A110" s="13" t="s">
        <v>22</v>
      </c>
      <c r="B110" s="12" t="s">
        <v>11</v>
      </c>
      <c r="C110" s="5" t="s">
        <v>157</v>
      </c>
      <c r="D110" s="5" t="str">
        <f>C110&amp;"/"&amp;B110</f>
        <v>Senior Worlds, Seoul, KOR/MS</v>
      </c>
      <c r="E110" s="6">
        <v>36469</v>
      </c>
      <c r="F110" s="5">
        <v>10</v>
      </c>
      <c r="G110" s="10" t="s">
        <v>16</v>
      </c>
      <c r="H110" s="7">
        <f t="shared" si="0"/>
        <v>9</v>
      </c>
      <c r="I110" s="7" t="str">
        <f>IF(G110="H","Jr",IF(OR(G110="E",G110="G"),"Cadet","Sr"))</f>
        <v>Sr</v>
      </c>
      <c r="J110" s="10" t="str">
        <f t="shared" si="20"/>
        <v>SR-A</v>
      </c>
      <c r="K110" s="5" t="str">
        <f>IF(MOD(L110,1)&lt;&gt;0,"T-","")&amp;INT(L110)&amp;IF(AND(INT(L110)&gt;=11,INT(L110)&lt;14),"th",IF(MOD(INT(L110),10)=1,"st",IF(MOD(INT(L110),10)=2,"nd",IF(MOD(INT(L110),10)=3,"rd","th"))))</f>
        <v>24th</v>
      </c>
      <c r="L110" s="5">
        <v>24</v>
      </c>
      <c r="M110" s="5">
        <f>IF(OR(L110&gt;=33,ISNUMBER(L110)=FALSE),0,VLOOKUP(L110,PointTable,$H110,TRUE))*IF(N110&gt;0,N110,1)</f>
        <v>630</v>
      </c>
      <c r="N110" s="5">
        <v>2</v>
      </c>
      <c r="O110" s="5"/>
    </row>
    <row r="111" spans="1:15" ht="12.75">
      <c r="A111" s="13" t="s">
        <v>24</v>
      </c>
      <c r="B111" s="12" t="s">
        <v>17</v>
      </c>
      <c r="C111" s="5" t="s">
        <v>157</v>
      </c>
      <c r="D111" s="5" t="str">
        <f>C111&amp;"/"&amp;B111</f>
        <v>Senior Worlds, Seoul, KOR/WF</v>
      </c>
      <c r="E111" s="6">
        <v>36469</v>
      </c>
      <c r="F111" s="5">
        <v>10</v>
      </c>
      <c r="G111" s="10" t="s">
        <v>16</v>
      </c>
      <c r="H111" s="7">
        <f t="shared" si="0"/>
        <v>9</v>
      </c>
      <c r="I111" s="7" t="str">
        <f>IF(G111="H","Jr",IF(OR(G111="E",G111="G"),"Cadet","Sr"))</f>
        <v>Sr</v>
      </c>
      <c r="J111" s="10" t="str">
        <f t="shared" si="20"/>
        <v>SR-A</v>
      </c>
      <c r="K111" s="5" t="str">
        <f>IF(MOD(L111,1)&lt;&gt;0,"T-","")&amp;INT(L111)&amp;IF(AND(INT(L111)&gt;=11,INT(L111)&lt;14),"th",IF(MOD(INT(L111),10)=1,"st",IF(MOD(INT(L111),10)=2,"nd",IF(MOD(INT(L111),10)=3,"rd","th"))))</f>
        <v>31st</v>
      </c>
      <c r="L111" s="5">
        <v>31</v>
      </c>
      <c r="M111" s="5">
        <f>IF(OR(L111&gt;=33,ISNUMBER(L111)=FALSE),0,VLOOKUP(L111,PointTable,$H111,TRUE))*IF(N111&gt;0,N111,1)</f>
        <v>560</v>
      </c>
      <c r="N111" s="5">
        <v>2</v>
      </c>
      <c r="O111" s="5"/>
    </row>
    <row r="112" spans="1:15" ht="12.75">
      <c r="A112" s="13" t="s">
        <v>84</v>
      </c>
      <c r="B112" s="12" t="s">
        <v>21</v>
      </c>
      <c r="C112" s="5" t="s">
        <v>174</v>
      </c>
      <c r="D112" s="5" t="str">
        <f>C112&amp;"/"&amp;B112</f>
        <v>Tallin, EST/ME</v>
      </c>
      <c r="E112" s="6">
        <v>36534</v>
      </c>
      <c r="F112" s="5">
        <v>9</v>
      </c>
      <c r="G112" s="10" t="s">
        <v>16</v>
      </c>
      <c r="H112" s="7">
        <f t="shared" si="0"/>
        <v>9</v>
      </c>
      <c r="I112" s="7" t="str">
        <f>IF(G112="H","Jr",IF(OR(G112="E",G112="G"),"Cadet","Sr"))</f>
        <v>Sr</v>
      </c>
      <c r="J112" s="10" t="str">
        <f t="shared" si="20"/>
        <v>SR-A</v>
      </c>
      <c r="K112" s="5" t="str">
        <f>IF(MOD(L112,1)&lt;&gt;0,"T-","")&amp;INT(L112)&amp;IF(AND(INT(L112)&gt;=11,INT(L112)&lt;14),"th",IF(MOD(INT(L112),10)=1,"st",IF(MOD(INT(L112),10)=2,"nd",IF(MOD(INT(L112),10)=3,"rd","th"))))</f>
        <v>26th</v>
      </c>
      <c r="L112" s="5">
        <v>26</v>
      </c>
      <c r="M112" s="5">
        <f>IF(OR(L112&gt;=33,ISNUMBER(L112)=FALSE),0,VLOOKUP(L112,PointTable,$H112,TRUE))*IF(N112&gt;0,N112,1)</f>
        <v>391.92499999999995</v>
      </c>
      <c r="N112" s="5">
        <v>1.285</v>
      </c>
      <c r="O112" s="5"/>
    </row>
    <row r="113" spans="1:15" ht="12.75">
      <c r="A113" s="13" t="s">
        <v>18</v>
      </c>
      <c r="B113" s="12" t="s">
        <v>17</v>
      </c>
      <c r="C113" s="5" t="s">
        <v>94</v>
      </c>
      <c r="D113" s="5" t="str">
        <f>C113&amp;"/"&amp;B113</f>
        <v>Budapest, HUN/WF</v>
      </c>
      <c r="E113" s="6">
        <v>36541</v>
      </c>
      <c r="F113" s="5">
        <v>10</v>
      </c>
      <c r="G113" s="10" t="s">
        <v>16</v>
      </c>
      <c r="H113" s="7">
        <f t="shared" si="0"/>
        <v>9</v>
      </c>
      <c r="I113" s="7" t="str">
        <f>IF(G113="H","Jr",IF(OR(G113="E",G113="G"),"Cadet","Sr"))</f>
        <v>Sr</v>
      </c>
      <c r="J113" s="10" t="str">
        <f t="shared" si="20"/>
        <v>SR-A</v>
      </c>
      <c r="K113" s="5" t="str">
        <f>IF(MOD(L113,1)&lt;&gt;0,"T-","")&amp;INT(L113)&amp;IF(AND(INT(L113)&gt;=11,INT(L113)&lt;14),"th",IF(MOD(INT(L113),10)=1,"st",IF(MOD(INT(L113),10)=2,"nd",IF(MOD(INT(L113),10)=3,"rd","th"))))</f>
        <v>24th</v>
      </c>
      <c r="L113" s="5">
        <v>24</v>
      </c>
      <c r="M113" s="5">
        <f>IF(OR(L113&gt;=33,ISNUMBER(L113)=FALSE),0,VLOOKUP(L113,PointTable,$H113,TRUE))*IF(N113&gt;0,N113,1)</f>
        <v>630</v>
      </c>
      <c r="N113" s="5">
        <v>2</v>
      </c>
      <c r="O113" s="5"/>
    </row>
    <row r="114" spans="1:15" ht="12.75">
      <c r="A114" s="13" t="s">
        <v>23</v>
      </c>
      <c r="B114" s="12" t="s">
        <v>17</v>
      </c>
      <c r="C114" s="5" t="s">
        <v>94</v>
      </c>
      <c r="D114" s="5" t="str">
        <f>C114&amp;"/"&amp;B114</f>
        <v>Budapest, HUN/WF</v>
      </c>
      <c r="E114" s="6">
        <v>36541</v>
      </c>
      <c r="F114" s="5">
        <v>10</v>
      </c>
      <c r="G114" s="10" t="s">
        <v>16</v>
      </c>
      <c r="H114" s="7">
        <f t="shared" si="0"/>
        <v>9</v>
      </c>
      <c r="I114" s="7" t="str">
        <f aca="true" t="shared" si="21" ref="I114:I145">IF(G114="H","Jr",IF(OR(G114="E",G114="G"),"Cadet","Sr"))</f>
        <v>Sr</v>
      </c>
      <c r="J114" s="10" t="str">
        <f t="shared" si="20"/>
        <v>SR-A</v>
      </c>
      <c r="K114" s="5" t="str">
        <f>IF(MOD(L114,1)&lt;&gt;0,"T-","")&amp;INT(L114)&amp;IF(AND(INT(L114)&gt;=11,INT(L114)&lt;14),"th",IF(MOD(INT(L114),10)=1,"st",IF(MOD(INT(L114),10)=2,"nd",IF(MOD(INT(L114),10)=3,"rd","th"))))</f>
        <v>26th</v>
      </c>
      <c r="L114" s="5">
        <v>26</v>
      </c>
      <c r="M114" s="5">
        <f>IF(OR(L114&gt;=33,ISNUMBER(L114)=FALSE),0,VLOOKUP(L114,PointTable,$H114,TRUE))*IF(N114&gt;0,N114,1)</f>
        <v>610</v>
      </c>
      <c r="N114" s="5">
        <v>2</v>
      </c>
      <c r="O114" s="5"/>
    </row>
    <row r="115" spans="1:15" ht="12.75">
      <c r="A115" s="13" t="s">
        <v>55</v>
      </c>
      <c r="B115" s="12" t="s">
        <v>13</v>
      </c>
      <c r="C115" s="5" t="s">
        <v>57</v>
      </c>
      <c r="D115" s="5" t="str">
        <f>C115&amp;"/"&amp;B115</f>
        <v>Locarno, SUI/MF</v>
      </c>
      <c r="E115" s="6">
        <v>36548</v>
      </c>
      <c r="F115" s="5">
        <v>10</v>
      </c>
      <c r="G115" s="10" t="s">
        <v>16</v>
      </c>
      <c r="H115" s="7">
        <f t="shared" si="0"/>
        <v>9</v>
      </c>
      <c r="I115" s="7" t="str">
        <f t="shared" si="21"/>
        <v>Sr</v>
      </c>
      <c r="J115" s="10" t="str">
        <f t="shared" si="20"/>
        <v>SR-A</v>
      </c>
      <c r="K115" s="5" t="str">
        <f>IF(MOD(L115,1)&lt;&gt;0,"T-","")&amp;INT(L115)&amp;IF(AND(INT(L115)&gt;=11,INT(L115)&lt;14),"th",IF(MOD(INT(L115),10)=1,"st",IF(MOD(INT(L115),10)=2,"nd",IF(MOD(INT(L115),10)=3,"rd","th"))))</f>
        <v>6th</v>
      </c>
      <c r="L115" s="5">
        <v>6</v>
      </c>
      <c r="M115" s="5">
        <f>IF(OR(L115&gt;=33,ISNUMBER(L115)=FALSE),0,VLOOKUP(L115,PointTable,$H115,TRUE))*IF(N115&gt;0,N115,1)</f>
        <v>1217.64</v>
      </c>
      <c r="N115" s="5">
        <v>1.752</v>
      </c>
      <c r="O115" s="5"/>
    </row>
    <row r="116" spans="1:15" ht="12.75">
      <c r="A116" s="13" t="s">
        <v>23</v>
      </c>
      <c r="B116" s="12" t="s">
        <v>17</v>
      </c>
      <c r="C116" s="5" t="s">
        <v>176</v>
      </c>
      <c r="D116" s="5" t="str">
        <f>C116&amp;"/"&amp;B116</f>
        <v>G&amp;ouml;ppingen, GER/WF</v>
      </c>
      <c r="E116" s="6">
        <v>36548</v>
      </c>
      <c r="F116" s="5">
        <v>10</v>
      </c>
      <c r="G116" s="10" t="s">
        <v>16</v>
      </c>
      <c r="H116" s="7">
        <f t="shared" si="0"/>
        <v>9</v>
      </c>
      <c r="I116" s="7" t="str">
        <f t="shared" si="21"/>
        <v>Sr</v>
      </c>
      <c r="J116" s="10" t="str">
        <f t="shared" si="20"/>
        <v>SR-A</v>
      </c>
      <c r="K116" s="5" t="str">
        <f>IF(MOD(L116,1)&lt;&gt;0,"T-","")&amp;INT(L116)&amp;IF(AND(INT(L116)&gt;=11,INT(L116)&lt;14),"th",IF(MOD(INT(L116),10)=1,"st",IF(MOD(INT(L116),10)=2,"nd",IF(MOD(INT(L116),10)=3,"rd","th"))))</f>
        <v>23rd</v>
      </c>
      <c r="L116" s="5">
        <v>23</v>
      </c>
      <c r="M116" s="5">
        <f>IF(OR(L116&gt;=33,ISNUMBER(L116)=FALSE),0,VLOOKUP(L116,PointTable,$H116,TRUE))*IF(N116&gt;0,N116,1)</f>
        <v>640</v>
      </c>
      <c r="N116" s="5">
        <v>2</v>
      </c>
      <c r="O116" s="5"/>
    </row>
    <row r="117" spans="1:15" ht="12.75">
      <c r="A117" s="13" t="s">
        <v>27</v>
      </c>
      <c r="B117" s="12" t="s">
        <v>21</v>
      </c>
      <c r="C117" s="5" t="s">
        <v>177</v>
      </c>
      <c r="D117" s="5" t="str">
        <f>C117&amp;"/"&amp;B117</f>
        <v>Sydney, AUS/ME</v>
      </c>
      <c r="E117" s="6">
        <v>36548</v>
      </c>
      <c r="F117" s="5">
        <v>9</v>
      </c>
      <c r="G117" s="10" t="s">
        <v>16</v>
      </c>
      <c r="H117" s="7">
        <f t="shared" si="0"/>
        <v>9</v>
      </c>
      <c r="I117" s="7" t="str">
        <f t="shared" si="21"/>
        <v>Sr</v>
      </c>
      <c r="J117" s="10" t="str">
        <f t="shared" si="20"/>
        <v>SR-A</v>
      </c>
      <c r="K117" s="5" t="str">
        <f>IF(MOD(L117,1)&lt;&gt;0,"T-","")&amp;INT(L117)&amp;IF(AND(INT(L117)&gt;=11,INT(L117)&lt;14),"th",IF(MOD(INT(L117),10)=1,"st",IF(MOD(INT(L117),10)=2,"nd",IF(MOD(INT(L117),10)=3,"rd","th"))))</f>
        <v>31st</v>
      </c>
      <c r="L117" s="5">
        <v>31</v>
      </c>
      <c r="M117" s="5">
        <f>IF(OR(L117&gt;=33,ISNUMBER(L117)=FALSE),0,VLOOKUP(L117,PointTable,$H117,TRUE))*IF(N117&gt;0,N117,1)</f>
        <v>560</v>
      </c>
      <c r="N117" s="5">
        <v>2</v>
      </c>
      <c r="O117" s="5"/>
    </row>
    <row r="118" spans="1:15" ht="12.75">
      <c r="A118" s="13" t="s">
        <v>83</v>
      </c>
      <c r="B118" s="12" t="s">
        <v>21</v>
      </c>
      <c r="C118" s="5" t="s">
        <v>177</v>
      </c>
      <c r="D118" s="5" t="str">
        <f>C118&amp;"/"&amp;B118</f>
        <v>Sydney, AUS/ME</v>
      </c>
      <c r="E118" s="6">
        <v>36548</v>
      </c>
      <c r="F118" s="5">
        <v>9</v>
      </c>
      <c r="G118" s="10" t="s">
        <v>16</v>
      </c>
      <c r="H118" s="7">
        <f t="shared" si="0"/>
        <v>9</v>
      </c>
      <c r="I118" s="7" t="str">
        <f t="shared" si="21"/>
        <v>Sr</v>
      </c>
      <c r="J118" s="10" t="str">
        <f t="shared" si="20"/>
        <v>SR-A</v>
      </c>
      <c r="K118" s="5" t="str">
        <f>IF(MOD(L118,1)&lt;&gt;0,"T-","")&amp;INT(L118)&amp;IF(AND(INT(L118)&gt;=11,INT(L118)&lt;14),"th",IF(MOD(INT(L118),10)=1,"st",IF(MOD(INT(L118),10)=2,"nd",IF(MOD(INT(L118),10)=3,"rd","th"))))</f>
        <v>32nd</v>
      </c>
      <c r="L118" s="5">
        <v>32</v>
      </c>
      <c r="M118" s="5">
        <f>IF(OR(L118&gt;=33,ISNUMBER(L118)=FALSE),0,VLOOKUP(L118,PointTable,$H118,TRUE))*IF(N118&gt;0,N118,1)</f>
        <v>550</v>
      </c>
      <c r="N118" s="5">
        <v>2</v>
      </c>
      <c r="O118" s="5"/>
    </row>
    <row r="119" spans="1:15" ht="12.75">
      <c r="A119" s="13" t="s">
        <v>55</v>
      </c>
      <c r="B119" s="12" t="s">
        <v>13</v>
      </c>
      <c r="C119" s="5" t="s">
        <v>131</v>
      </c>
      <c r="D119" s="5" t="str">
        <f>C119&amp;"/"&amp;B119</f>
        <v>Paris, FRA/MF</v>
      </c>
      <c r="E119" s="6">
        <v>36555</v>
      </c>
      <c r="F119" s="5">
        <v>10</v>
      </c>
      <c r="G119" s="10" t="s">
        <v>16</v>
      </c>
      <c r="H119" s="7">
        <f t="shared" si="0"/>
        <v>9</v>
      </c>
      <c r="I119" s="7" t="str">
        <f t="shared" si="21"/>
        <v>Sr</v>
      </c>
      <c r="J119" s="10" t="str">
        <f t="shared" si="20"/>
        <v>SR-A</v>
      </c>
      <c r="K119" s="5" t="str">
        <f>IF(MOD(L119,1)&lt;&gt;0,"T-","")&amp;INT(L119)&amp;IF(AND(INT(L119)&gt;=11,INT(L119)&lt;14),"th",IF(MOD(INT(L119),10)=1,"st",IF(MOD(INT(L119),10)=2,"nd",IF(MOD(INT(L119),10)=3,"rd","th"))))</f>
        <v>18th</v>
      </c>
      <c r="L119" s="5">
        <v>18</v>
      </c>
      <c r="M119" s="5">
        <f>IF(OR(L119&gt;=33,ISNUMBER(L119)=FALSE),0,VLOOKUP(L119,PointTable,$H119,TRUE))*IF(N119&gt;0,N119,1)</f>
        <v>690</v>
      </c>
      <c r="N119" s="5">
        <v>2</v>
      </c>
      <c r="O119" s="5"/>
    </row>
    <row r="120" spans="1:15" ht="12.75">
      <c r="A120" s="13" t="s">
        <v>27</v>
      </c>
      <c r="B120" s="12" t="s">
        <v>21</v>
      </c>
      <c r="C120" s="5" t="s">
        <v>145</v>
      </c>
      <c r="D120" s="5" t="str">
        <f aca="true" t="shared" si="22" ref="D120:D125">C120&amp;"/"&amp;B120</f>
        <v>Lisbon, POR/ME</v>
      </c>
      <c r="E120" s="6">
        <v>36555</v>
      </c>
      <c r="F120" s="5">
        <v>10</v>
      </c>
      <c r="G120" s="10" t="s">
        <v>16</v>
      </c>
      <c r="H120" s="7">
        <f t="shared" si="0"/>
        <v>9</v>
      </c>
      <c r="I120" s="7" t="str">
        <f t="shared" si="21"/>
        <v>Sr</v>
      </c>
      <c r="J120" s="10" t="str">
        <f t="shared" si="20"/>
        <v>SR-A</v>
      </c>
      <c r="K120" s="5" t="str">
        <f>IF(MOD(L120,1)&lt;&gt;0,"T-","")&amp;INT(L120)&amp;IF(AND(INT(L120)&gt;=11,INT(L120)&lt;14),"th",IF(MOD(INT(L120),10)=1,"st",IF(MOD(INT(L120),10)=2,"nd",IF(MOD(INT(L120),10)=3,"rd","th"))))</f>
        <v>25th</v>
      </c>
      <c r="L120" s="5">
        <v>25</v>
      </c>
      <c r="M120" s="5">
        <f>IF(OR(L120&gt;=33,ISNUMBER(L120)=FALSE),0,VLOOKUP(L120,PointTable,$H120,TRUE))*IF(N120&gt;0,N120,1)</f>
        <v>543.74</v>
      </c>
      <c r="N120" s="5">
        <v>1.754</v>
      </c>
      <c r="O120" s="5"/>
    </row>
    <row r="121" spans="1:15" ht="12.75">
      <c r="A121" s="13" t="s">
        <v>32</v>
      </c>
      <c r="B121" s="12" t="s">
        <v>20</v>
      </c>
      <c r="C121" s="13" t="s">
        <v>72</v>
      </c>
      <c r="D121" s="5" t="str">
        <f t="shared" si="22"/>
        <v>Bratislava, SVQ/WE</v>
      </c>
      <c r="E121" s="6">
        <v>36562</v>
      </c>
      <c r="F121" s="5">
        <v>10</v>
      </c>
      <c r="G121" s="10" t="s">
        <v>16</v>
      </c>
      <c r="H121" s="7">
        <f t="shared" si="0"/>
        <v>9</v>
      </c>
      <c r="I121" s="7" t="str">
        <f t="shared" si="21"/>
        <v>Sr</v>
      </c>
      <c r="J121" s="10" t="str">
        <f t="shared" si="20"/>
        <v>SR-A</v>
      </c>
      <c r="K121" s="5" t="str">
        <f>IF(MOD(L121,1)&lt;&gt;0,"T-","")&amp;INT(L121)&amp;IF(AND(INT(L121)&gt;=11,INT(L121)&lt;14),"th",IF(MOD(INT(L121),10)=1,"st",IF(MOD(INT(L121),10)=2,"nd",IF(MOD(INT(L121),10)=3,"rd","th"))))</f>
        <v>14th</v>
      </c>
      <c r="L121" s="5">
        <v>14</v>
      </c>
      <c r="M121" s="5">
        <f>IF(OR(L121&gt;=33,ISNUMBER(L121)=FALSE),0,VLOOKUP(L121,PointTable,$H121,TRUE))*IF(N121&gt;0,N121,1)</f>
        <v>1020</v>
      </c>
      <c r="N121" s="5">
        <v>2</v>
      </c>
      <c r="O121" s="5"/>
    </row>
    <row r="122" spans="1:15" ht="12.75">
      <c r="A122" s="13" t="s">
        <v>99</v>
      </c>
      <c r="B122" s="12" t="s">
        <v>97</v>
      </c>
      <c r="C122" s="5" t="s">
        <v>106</v>
      </c>
      <c r="D122" s="5" t="str">
        <f t="shared" si="22"/>
        <v>Orl&amp;eacute;ans, FRA/WS</v>
      </c>
      <c r="E122" s="6">
        <v>36562</v>
      </c>
      <c r="F122" s="5">
        <v>10</v>
      </c>
      <c r="G122" s="10" t="s">
        <v>16</v>
      </c>
      <c r="H122" s="7">
        <f t="shared" si="0"/>
        <v>9</v>
      </c>
      <c r="I122" s="7" t="str">
        <f t="shared" si="21"/>
        <v>Sr</v>
      </c>
      <c r="J122" s="10" t="str">
        <f t="shared" si="20"/>
        <v>SR-A</v>
      </c>
      <c r="K122" s="5" t="str">
        <f>IF(MOD(L122,1)&lt;&gt;0,"T-","")&amp;INT(L122)&amp;IF(AND(INT(L122)&gt;=11,INT(L122)&lt;14),"th",IF(MOD(INT(L122),10)=1,"st",IF(MOD(INT(L122),10)=2,"nd",IF(MOD(INT(L122),10)=3,"rd","th"))))</f>
        <v>18th</v>
      </c>
      <c r="L122" s="5">
        <v>18</v>
      </c>
      <c r="M122" s="5">
        <f>IF(OR(L122&gt;=33,ISNUMBER(L122)=FALSE),0,VLOOKUP(L122,PointTable,$H122,TRUE))*IF(N122&gt;0,N122,1)</f>
        <v>690</v>
      </c>
      <c r="N122" s="5">
        <v>2</v>
      </c>
      <c r="O122" s="5"/>
    </row>
    <row r="123" spans="1:15" ht="12.75">
      <c r="A123" s="13" t="s">
        <v>120</v>
      </c>
      <c r="B123" s="12" t="s">
        <v>97</v>
      </c>
      <c r="C123" s="5" t="s">
        <v>106</v>
      </c>
      <c r="D123" s="5" t="str">
        <f t="shared" si="22"/>
        <v>Orl&amp;eacute;ans, FRA/WS</v>
      </c>
      <c r="E123" s="6">
        <v>36562</v>
      </c>
      <c r="F123" s="5">
        <v>10</v>
      </c>
      <c r="G123" s="10" t="s">
        <v>16</v>
      </c>
      <c r="H123" s="7">
        <f t="shared" si="0"/>
        <v>9</v>
      </c>
      <c r="I123" s="7" t="str">
        <f t="shared" si="21"/>
        <v>Sr</v>
      </c>
      <c r="J123" s="10" t="str">
        <f t="shared" si="20"/>
        <v>SR-A</v>
      </c>
      <c r="K123" s="5" t="str">
        <f>IF(MOD(L123,1)&lt;&gt;0,"T-","")&amp;INT(L123)&amp;IF(AND(INT(L123)&gt;=11,INT(L123)&lt;14),"th",IF(MOD(INT(L123),10)=1,"st",IF(MOD(INT(L123),10)=2,"nd",IF(MOD(INT(L123),10)=3,"rd","th"))))</f>
        <v>22nd</v>
      </c>
      <c r="L123" s="5">
        <v>22</v>
      </c>
      <c r="M123" s="5">
        <f>IF(OR(L123&gt;=33,ISNUMBER(L123)=FALSE),0,VLOOKUP(L123,PointTable,$H123,TRUE))*IF(N123&gt;0,N123,1)</f>
        <v>650</v>
      </c>
      <c r="N123" s="5">
        <v>2</v>
      </c>
      <c r="O123" s="5"/>
    </row>
    <row r="124" spans="1:15" ht="12.75">
      <c r="A124" s="13" t="s">
        <v>142</v>
      </c>
      <c r="B124" s="12" t="s">
        <v>97</v>
      </c>
      <c r="C124" s="5" t="s">
        <v>106</v>
      </c>
      <c r="D124" s="5" t="str">
        <f t="shared" si="22"/>
        <v>Orl&amp;eacute;ans, FRA/WS</v>
      </c>
      <c r="E124" s="6">
        <v>36562</v>
      </c>
      <c r="F124" s="5">
        <v>10</v>
      </c>
      <c r="G124" s="10" t="s">
        <v>16</v>
      </c>
      <c r="H124" s="7">
        <f t="shared" si="0"/>
        <v>9</v>
      </c>
      <c r="I124" s="7" t="str">
        <f t="shared" si="21"/>
        <v>Sr</v>
      </c>
      <c r="J124" s="10" t="str">
        <f t="shared" si="20"/>
        <v>SR-A</v>
      </c>
      <c r="K124" s="5" t="str">
        <f>IF(MOD(L124,1)&lt;&gt;0,"T-","")&amp;INT(L124)&amp;IF(AND(INT(L124)&gt;=11,INT(L124)&lt;14),"th",IF(MOD(INT(L124),10)=1,"st",IF(MOD(INT(L124),10)=2,"nd",IF(MOD(INT(L124),10)=3,"rd","th"))))</f>
        <v>31st</v>
      </c>
      <c r="L124" s="5">
        <v>31</v>
      </c>
      <c r="M124" s="5">
        <f>IF(OR(L124&gt;=33,ISNUMBER(L124)=FALSE),0,VLOOKUP(L124,PointTable,$H124,TRUE))*IF(N124&gt;0,N124,1)</f>
        <v>560</v>
      </c>
      <c r="N124" s="5">
        <v>2</v>
      </c>
      <c r="O124" s="5"/>
    </row>
    <row r="125" spans="1:15" ht="12.75">
      <c r="A125" s="13" t="s">
        <v>100</v>
      </c>
      <c r="B125" s="12" t="s">
        <v>97</v>
      </c>
      <c r="C125" s="5" t="s">
        <v>106</v>
      </c>
      <c r="D125" s="5" t="str">
        <f t="shared" si="22"/>
        <v>Orl&amp;eacute;ans, FRA/WS</v>
      </c>
      <c r="E125" s="6">
        <v>36562</v>
      </c>
      <c r="F125" s="5">
        <v>10</v>
      </c>
      <c r="G125" s="10" t="s">
        <v>16</v>
      </c>
      <c r="H125" s="7">
        <f t="shared" si="0"/>
        <v>9</v>
      </c>
      <c r="I125" s="7" t="str">
        <f t="shared" si="21"/>
        <v>Sr</v>
      </c>
      <c r="J125" s="10" t="str">
        <f t="shared" si="20"/>
        <v>SR-A</v>
      </c>
      <c r="K125" s="5" t="str">
        <f>IF(MOD(L125,1)&lt;&gt;0,"T-","")&amp;INT(L125)&amp;IF(AND(INT(L125)&gt;=11,INT(L125)&lt;14),"th",IF(MOD(INT(L125),10)=1,"st",IF(MOD(INT(L125),10)=2,"nd",IF(MOD(INT(L125),10)=3,"rd","th"))))</f>
        <v>32nd</v>
      </c>
      <c r="L125" s="5">
        <v>32</v>
      </c>
      <c r="M125" s="5">
        <f>IF(OR(L125&gt;=33,ISNUMBER(L125)=FALSE),0,VLOOKUP(L125,PointTable,$H125,TRUE))*IF(N125&gt;0,N125,1)</f>
        <v>550</v>
      </c>
      <c r="N125" s="5">
        <v>2</v>
      </c>
      <c r="O125" s="5"/>
    </row>
    <row r="126" spans="1:15" ht="12.75">
      <c r="A126" s="13" t="s">
        <v>193</v>
      </c>
      <c r="B126" s="12" t="s">
        <v>17</v>
      </c>
      <c r="C126" s="13" t="s">
        <v>192</v>
      </c>
      <c r="D126" s="5" t="str">
        <f>C126&amp;"/"&amp;B126</f>
        <v>Tunis, TUN/WF</v>
      </c>
      <c r="E126" s="6">
        <v>36562</v>
      </c>
      <c r="F126" s="5">
        <v>9</v>
      </c>
      <c r="G126" s="10" t="s">
        <v>16</v>
      </c>
      <c r="H126" s="7">
        <f t="shared" si="0"/>
        <v>9</v>
      </c>
      <c r="I126" s="7" t="str">
        <f t="shared" si="21"/>
        <v>Sr</v>
      </c>
      <c r="J126" s="10" t="str">
        <f t="shared" si="20"/>
        <v>SR-A</v>
      </c>
      <c r="K126" s="5" t="str">
        <f>IF(MOD(L126,1)&lt;&gt;0,"T-","")&amp;INT(L126)&amp;IF(AND(INT(L126)&gt;=11,INT(L126)&lt;14),"th",IF(MOD(INT(L126),10)=1,"st",IF(MOD(INT(L126),10)=2,"nd",IF(MOD(INT(L126),10)=3,"rd","th"))))</f>
        <v>32nd</v>
      </c>
      <c r="L126" s="5">
        <v>32</v>
      </c>
      <c r="M126" s="5">
        <f>IF(OR(L126&gt;=33,ISNUMBER(L126)=FALSE),0,VLOOKUP(L126,PointTable,$H126,TRUE))*IF(N126&gt;0,N126,1)</f>
        <v>532.95</v>
      </c>
      <c r="N126" s="5">
        <v>1.9380000000000002</v>
      </c>
      <c r="O126" s="5"/>
    </row>
    <row r="127" spans="1:15" ht="12.75">
      <c r="A127" s="13" t="s">
        <v>23</v>
      </c>
      <c r="B127" s="12" t="s">
        <v>17</v>
      </c>
      <c r="C127" s="13" t="s">
        <v>198</v>
      </c>
      <c r="D127" s="5" t="str">
        <f>C127&amp;"/"&amp;B127</f>
        <v>Turin, ITA/WF</v>
      </c>
      <c r="E127" s="6">
        <v>36568</v>
      </c>
      <c r="F127" s="5">
        <v>10</v>
      </c>
      <c r="G127" s="10" t="s">
        <v>16</v>
      </c>
      <c r="H127" s="7">
        <f t="shared" si="0"/>
        <v>9</v>
      </c>
      <c r="I127" s="7" t="str">
        <f t="shared" si="21"/>
        <v>Sr</v>
      </c>
      <c r="J127" s="10" t="str">
        <f t="shared" si="20"/>
        <v>SR-A</v>
      </c>
      <c r="K127" s="5" t="str">
        <f>IF(MOD(L127,1)&lt;&gt;0,"T-","")&amp;INT(L127)&amp;IF(AND(INT(L127)&gt;=11,INT(L127)&lt;14),"th",IF(MOD(INT(L127),10)=1,"st",IF(MOD(INT(L127),10)=2,"nd",IF(MOD(INT(L127),10)=3,"rd","th"))))</f>
        <v>8th</v>
      </c>
      <c r="L127" s="5">
        <v>8</v>
      </c>
      <c r="M127" s="5">
        <f>IF(OR(L127&gt;=33,ISNUMBER(L127)=FALSE),0,VLOOKUP(L127,PointTable,$H127,TRUE))*IF(N127&gt;0,N127,1)</f>
        <v>1370</v>
      </c>
      <c r="N127" s="5">
        <v>2</v>
      </c>
      <c r="O127" s="5"/>
    </row>
    <row r="128" spans="1:15" ht="12.75">
      <c r="A128" s="13" t="s">
        <v>193</v>
      </c>
      <c r="B128" s="12" t="s">
        <v>17</v>
      </c>
      <c r="C128" s="13" t="s">
        <v>198</v>
      </c>
      <c r="D128" s="5" t="str">
        <f>C128&amp;"/"&amp;B128</f>
        <v>Turin, ITA/WF</v>
      </c>
      <c r="E128" s="6">
        <v>36568</v>
      </c>
      <c r="F128" s="5">
        <v>10</v>
      </c>
      <c r="G128" s="10" t="s">
        <v>16</v>
      </c>
      <c r="H128" s="7">
        <f t="shared" si="0"/>
        <v>9</v>
      </c>
      <c r="I128" s="7" t="str">
        <f t="shared" si="21"/>
        <v>Sr</v>
      </c>
      <c r="J128" s="10" t="str">
        <f t="shared" si="20"/>
        <v>SR-A</v>
      </c>
      <c r="K128" s="5" t="str">
        <f>IF(MOD(L128,1)&lt;&gt;0,"T-","")&amp;INT(L128)&amp;IF(AND(INT(L128)&gt;=11,INT(L128)&lt;14),"th",IF(MOD(INT(L128),10)=1,"st",IF(MOD(INT(L128),10)=2,"nd",IF(MOD(INT(L128),10)=3,"rd","th"))))</f>
        <v>13th</v>
      </c>
      <c r="L128" s="5">
        <v>13</v>
      </c>
      <c r="M128" s="5">
        <f>IF(OR(L128&gt;=33,ISNUMBER(L128)=FALSE),0,VLOOKUP(L128,PointTable,$H128,TRUE))*IF(N128&gt;0,N128,1)</f>
        <v>1030</v>
      </c>
      <c r="N128" s="5">
        <v>2</v>
      </c>
      <c r="O128" s="5"/>
    </row>
    <row r="129" spans="1:15" ht="12.75">
      <c r="A129" s="13" t="s">
        <v>18</v>
      </c>
      <c r="B129" s="12" t="s">
        <v>17</v>
      </c>
      <c r="C129" s="13" t="s">
        <v>198</v>
      </c>
      <c r="D129" s="5" t="str">
        <f>C129&amp;"/"&amp;B129</f>
        <v>Turin, ITA/WF</v>
      </c>
      <c r="E129" s="6">
        <v>36568</v>
      </c>
      <c r="F129" s="5">
        <v>10</v>
      </c>
      <c r="G129" s="10" t="s">
        <v>16</v>
      </c>
      <c r="H129" s="7">
        <f t="shared" si="0"/>
        <v>9</v>
      </c>
      <c r="I129" s="7" t="str">
        <f t="shared" si="21"/>
        <v>Sr</v>
      </c>
      <c r="J129" s="10" t="str">
        <f t="shared" si="20"/>
        <v>SR-A</v>
      </c>
      <c r="K129" s="5" t="str">
        <f>IF(MOD(L129,1)&lt;&gt;0,"T-","")&amp;INT(L129)&amp;IF(AND(INT(L129)&gt;=11,INT(L129)&lt;14),"th",IF(MOD(INT(L129),10)=1,"st",IF(MOD(INT(L129),10)=2,"nd",IF(MOD(INT(L129),10)=3,"rd","th"))))</f>
        <v>25th</v>
      </c>
      <c r="L129" s="5">
        <v>25</v>
      </c>
      <c r="M129" s="5">
        <f>IF(OR(L129&gt;=33,ISNUMBER(L129)=FALSE),0,VLOOKUP(L129,PointTable,$H129,TRUE))*IF(N129&gt;0,N129,1)</f>
        <v>620</v>
      </c>
      <c r="N129" s="5">
        <v>2</v>
      </c>
      <c r="O129" s="5"/>
    </row>
    <row r="130" spans="1:15" ht="12.75">
      <c r="A130" s="13" t="s">
        <v>24</v>
      </c>
      <c r="B130" s="12" t="s">
        <v>17</v>
      </c>
      <c r="C130" s="13" t="s">
        <v>198</v>
      </c>
      <c r="D130" s="5" t="str">
        <f>C130&amp;"/"&amp;B130</f>
        <v>Turin, ITA/WF</v>
      </c>
      <c r="E130" s="6">
        <v>36568</v>
      </c>
      <c r="F130" s="5">
        <v>10</v>
      </c>
      <c r="G130" s="10" t="s">
        <v>16</v>
      </c>
      <c r="H130" s="7">
        <f t="shared" si="0"/>
        <v>9</v>
      </c>
      <c r="I130" s="7" t="str">
        <f t="shared" si="21"/>
        <v>Sr</v>
      </c>
      <c r="J130" s="10" t="str">
        <f t="shared" si="20"/>
        <v>SR-A</v>
      </c>
      <c r="K130" s="5" t="str">
        <f>IF(MOD(L130,1)&lt;&gt;0,"T-","")&amp;INT(L130)&amp;IF(AND(INT(L130)&gt;=11,INT(L130)&lt;14),"th",IF(MOD(INT(L130),10)=1,"st",IF(MOD(INT(L130),10)=2,"nd",IF(MOD(INT(L130),10)=3,"rd","th"))))</f>
        <v>27th</v>
      </c>
      <c r="L130" s="5">
        <v>27</v>
      </c>
      <c r="M130" s="5">
        <f>IF(OR(L130&gt;=33,ISNUMBER(L130)=FALSE),0,VLOOKUP(L130,PointTable,$H130,TRUE))*IF(N130&gt;0,N130,1)</f>
        <v>600</v>
      </c>
      <c r="N130" s="5">
        <v>2</v>
      </c>
      <c r="O130" s="5"/>
    </row>
    <row r="131" spans="1:15" ht="12.75">
      <c r="A131" s="13" t="s">
        <v>122</v>
      </c>
      <c r="B131" s="12" t="s">
        <v>21</v>
      </c>
      <c r="C131" s="5" t="s">
        <v>94</v>
      </c>
      <c r="D131" s="5" t="str">
        <f>C131&amp;"/"&amp;B131</f>
        <v>Budapest, HUN/ME</v>
      </c>
      <c r="E131" s="6">
        <v>36583</v>
      </c>
      <c r="F131" s="5">
        <v>9</v>
      </c>
      <c r="G131" s="10" t="s">
        <v>16</v>
      </c>
      <c r="H131" s="7">
        <f t="shared" si="0"/>
        <v>9</v>
      </c>
      <c r="I131" s="7" t="str">
        <f t="shared" si="21"/>
        <v>Sr</v>
      </c>
      <c r="J131" s="10" t="str">
        <f t="shared" si="20"/>
        <v>SR-A</v>
      </c>
      <c r="K131" s="5" t="str">
        <f>IF(MOD(L131,1)&lt;&gt;0,"T-","")&amp;INT(L131)&amp;IF(AND(INT(L131)&gt;=11,INT(L131)&lt;14),"th",IF(MOD(INT(L131),10)=1,"st",IF(MOD(INT(L131),10)=2,"nd",IF(MOD(INT(L131),10)=3,"rd","th"))))</f>
        <v>15th</v>
      </c>
      <c r="L131" s="5">
        <v>15</v>
      </c>
      <c r="M131" s="5">
        <f>IF(OR(L131&gt;=33,ISNUMBER(L131)=FALSE),0,VLOOKUP(L131,PointTable,$H131,TRUE))*IF(N131&gt;0,N131,1)</f>
        <v>1010</v>
      </c>
      <c r="N131" s="5">
        <v>2</v>
      </c>
      <c r="O131" s="5"/>
    </row>
    <row r="132" spans="1:15" ht="12.75">
      <c r="A132" s="13" t="s">
        <v>99</v>
      </c>
      <c r="B132" s="12" t="s">
        <v>97</v>
      </c>
      <c r="C132" s="5" t="s">
        <v>199</v>
      </c>
      <c r="D132" s="5" t="str">
        <f>C132&amp;"/"&amp;B132</f>
        <v>Foggia, ITA/WS</v>
      </c>
      <c r="E132" s="6">
        <v>36583</v>
      </c>
      <c r="F132" s="5">
        <v>10</v>
      </c>
      <c r="G132" s="10" t="s">
        <v>16</v>
      </c>
      <c r="H132" s="7">
        <f t="shared" si="0"/>
        <v>9</v>
      </c>
      <c r="I132" s="7" t="str">
        <f t="shared" si="21"/>
        <v>Sr</v>
      </c>
      <c r="J132" s="10" t="str">
        <f t="shared" si="20"/>
        <v>SR-A</v>
      </c>
      <c r="K132" s="5" t="str">
        <f>IF(MOD(L132,1)&lt;&gt;0,"T-","")&amp;INT(L132)&amp;IF(AND(INT(L132)&gt;=11,INT(L132)&lt;14),"th",IF(MOD(INT(L132),10)=1,"st",IF(MOD(INT(L132),10)=2,"nd",IF(MOD(INT(L132),10)=3,"rd","th"))))</f>
        <v>20th</v>
      </c>
      <c r="L132" s="5">
        <v>20</v>
      </c>
      <c r="M132" s="5">
        <f>IF(OR(L132&gt;=33,ISNUMBER(L132)=FALSE),0,VLOOKUP(L132,PointTable,$H132,TRUE))*IF(N132&gt;0,N132,1)</f>
        <v>670</v>
      </c>
      <c r="N132" s="5">
        <v>2</v>
      </c>
      <c r="O132" s="5"/>
    </row>
    <row r="133" spans="1:15" ht="12.75">
      <c r="A133" s="13" t="s">
        <v>22</v>
      </c>
      <c r="B133" s="12" t="s">
        <v>11</v>
      </c>
      <c r="C133" s="5" t="s">
        <v>114</v>
      </c>
      <c r="D133" s="5" t="str">
        <f>C133&amp;"/"&amp;B133</f>
        <v>Bonn, GER/MS</v>
      </c>
      <c r="E133" s="6">
        <v>36583</v>
      </c>
      <c r="F133" s="5">
        <v>10</v>
      </c>
      <c r="G133" s="10" t="s">
        <v>16</v>
      </c>
      <c r="H133" s="7">
        <f t="shared" si="0"/>
        <v>9</v>
      </c>
      <c r="I133" s="7" t="str">
        <f t="shared" si="21"/>
        <v>Sr</v>
      </c>
      <c r="J133" s="10" t="str">
        <f t="shared" si="20"/>
        <v>SR-A</v>
      </c>
      <c r="K133" s="5" t="str">
        <f>IF(MOD(L133,1)&lt;&gt;0,"T-","")&amp;INT(L133)&amp;IF(AND(INT(L133)&gt;=11,INT(L133)&lt;14),"th",IF(MOD(INT(L133),10)=1,"st",IF(MOD(INT(L133),10)=2,"nd",IF(MOD(INT(L133),10)=3,"rd","th"))))</f>
        <v>24th</v>
      </c>
      <c r="L133" s="5">
        <v>24</v>
      </c>
      <c r="M133" s="5">
        <f>IF(OR(L133&gt;=33,ISNUMBER(L133)=FALSE),0,VLOOKUP(L133,PointTable,$H133,TRUE))*IF(N133&gt;0,N133,1)</f>
        <v>630</v>
      </c>
      <c r="N133" s="5">
        <v>2</v>
      </c>
      <c r="O133" s="5"/>
    </row>
    <row r="134" spans="1:15" ht="12.75">
      <c r="A134" s="13" t="s">
        <v>120</v>
      </c>
      <c r="B134" s="12" t="s">
        <v>97</v>
      </c>
      <c r="C134" s="5" t="s">
        <v>199</v>
      </c>
      <c r="D134" s="5" t="str">
        <f>C134&amp;"/"&amp;B134</f>
        <v>Foggia, ITA/WS</v>
      </c>
      <c r="E134" s="6">
        <v>36583</v>
      </c>
      <c r="F134" s="5">
        <v>10</v>
      </c>
      <c r="G134" s="10" t="s">
        <v>16</v>
      </c>
      <c r="H134" s="7">
        <f t="shared" si="0"/>
        <v>9</v>
      </c>
      <c r="I134" s="7" t="str">
        <f t="shared" si="21"/>
        <v>Sr</v>
      </c>
      <c r="J134" s="10" t="str">
        <f t="shared" si="20"/>
        <v>SR-A</v>
      </c>
      <c r="K134" s="5" t="str">
        <f>IF(MOD(L134,1)&lt;&gt;0,"T-","")&amp;INT(L134)&amp;IF(AND(INT(L134)&gt;=11,INT(L134)&lt;14),"th",IF(MOD(INT(L134),10)=1,"st",IF(MOD(INT(L134),10)=2,"nd",IF(MOD(INT(L134),10)=3,"rd","th"))))</f>
        <v>24th</v>
      </c>
      <c r="L134" s="5">
        <v>24</v>
      </c>
      <c r="M134" s="5">
        <f>IF(OR(L134&gt;=33,ISNUMBER(L134)=FALSE),0,VLOOKUP(L134,PointTable,$H134,TRUE))*IF(N134&gt;0,N134,1)</f>
        <v>630</v>
      </c>
      <c r="N134" s="5">
        <v>2</v>
      </c>
      <c r="O134" s="5"/>
    </row>
    <row r="135" spans="1:15" ht="12.75">
      <c r="A135" s="13" t="s">
        <v>193</v>
      </c>
      <c r="B135" s="12" t="s">
        <v>17</v>
      </c>
      <c r="C135" s="13" t="s">
        <v>207</v>
      </c>
      <c r="D135" s="5" t="str">
        <f>C135&amp;"/"&amp;B135</f>
        <v>Seoul, KOR/WF</v>
      </c>
      <c r="E135" s="6">
        <v>36583</v>
      </c>
      <c r="F135" s="5">
        <v>10</v>
      </c>
      <c r="G135" s="10" t="s">
        <v>16</v>
      </c>
      <c r="H135" s="7">
        <f t="shared" si="0"/>
        <v>9</v>
      </c>
      <c r="I135" s="7" t="str">
        <f t="shared" si="21"/>
        <v>Sr</v>
      </c>
      <c r="J135" s="10" t="str">
        <f t="shared" si="20"/>
        <v>SR-A</v>
      </c>
      <c r="K135" s="5" t="str">
        <f>IF(MOD(L135,1)&lt;&gt;0,"T-","")&amp;INT(L135)&amp;IF(AND(INT(L135)&gt;=11,INT(L135)&lt;14),"th",IF(MOD(INT(L135),10)=1,"st",IF(MOD(INT(L135),10)=2,"nd",IF(MOD(INT(L135),10)=3,"rd","th"))))</f>
        <v>27th</v>
      </c>
      <c r="L135" s="5">
        <v>27</v>
      </c>
      <c r="M135" s="5">
        <f>IF(OR(L135&gt;=33,ISNUMBER(L135)=FALSE),0,VLOOKUP(L135,PointTable,$H135,TRUE))*IF(N135&gt;0,N135,1)</f>
        <v>600</v>
      </c>
      <c r="N135" s="5">
        <v>2</v>
      </c>
      <c r="O135" s="5"/>
    </row>
    <row r="136" spans="1:15" ht="12.75">
      <c r="A136" s="13" t="s">
        <v>200</v>
      </c>
      <c r="B136" s="12" t="s">
        <v>97</v>
      </c>
      <c r="C136" s="5" t="s">
        <v>199</v>
      </c>
      <c r="D136" s="5" t="str">
        <f>C136&amp;"/"&amp;B136</f>
        <v>Foggia, ITA/WS</v>
      </c>
      <c r="E136" s="6">
        <v>36583</v>
      </c>
      <c r="F136" s="5">
        <v>10</v>
      </c>
      <c r="G136" s="10" t="s">
        <v>16</v>
      </c>
      <c r="H136" s="7">
        <f t="shared" si="0"/>
        <v>9</v>
      </c>
      <c r="I136" s="7" t="str">
        <f t="shared" si="21"/>
        <v>Sr</v>
      </c>
      <c r="J136" s="10" t="str">
        <f t="shared" si="20"/>
        <v>SR-A</v>
      </c>
      <c r="K136" s="5" t="str">
        <f>IF(MOD(L136,1)&lt;&gt;0,"T-","")&amp;INT(L136)&amp;IF(AND(INT(L136)&gt;=11,INT(L136)&lt;14),"th",IF(MOD(INT(L136),10)=1,"st",IF(MOD(INT(L136),10)=2,"nd",IF(MOD(INT(L136),10)=3,"rd","th"))))</f>
        <v>32nd</v>
      </c>
      <c r="L136" s="5">
        <v>32</v>
      </c>
      <c r="M136" s="5">
        <f>IF(OR(L136&gt;=33,ISNUMBER(L136)=FALSE),0,VLOOKUP(L136,PointTable,$H136,TRUE))*IF(N136&gt;0,N136,1)</f>
        <v>550</v>
      </c>
      <c r="N136" s="5">
        <v>2</v>
      </c>
      <c r="O136" s="5"/>
    </row>
    <row r="137" spans="1:15" ht="12.75">
      <c r="A137" s="13" t="s">
        <v>99</v>
      </c>
      <c r="B137" s="12" t="s">
        <v>97</v>
      </c>
      <c r="C137" s="5" t="s">
        <v>94</v>
      </c>
      <c r="D137" s="5" t="str">
        <f>C137&amp;"/"&amp;B137</f>
        <v>Budapest, HUN/WS</v>
      </c>
      <c r="E137" s="6">
        <v>36590</v>
      </c>
      <c r="F137" s="5">
        <v>10</v>
      </c>
      <c r="G137" s="10" t="s">
        <v>16</v>
      </c>
      <c r="H137" s="7">
        <f t="shared" si="0"/>
        <v>9</v>
      </c>
      <c r="I137" s="7" t="str">
        <f t="shared" si="21"/>
        <v>Sr</v>
      </c>
      <c r="J137" s="10" t="str">
        <f t="shared" si="20"/>
        <v>SR-A</v>
      </c>
      <c r="K137" s="5" t="str">
        <f>IF(MOD(L137,1)&lt;&gt;0,"T-","")&amp;INT(L137)&amp;IF(AND(INT(L137)&gt;=11,INT(L137)&lt;14),"th",IF(MOD(INT(L137),10)=1,"st",IF(MOD(INT(L137),10)=2,"nd",IF(MOD(INT(L137),10)=3,"rd","th"))))</f>
        <v>13th</v>
      </c>
      <c r="L137" s="5">
        <v>13</v>
      </c>
      <c r="M137" s="5">
        <f>IF(OR(L137&gt;=33,ISNUMBER(L137)=FALSE),0,VLOOKUP(L137,PointTable,$H137,TRUE))*IF(N137&gt;0,N137,1)</f>
        <v>1030</v>
      </c>
      <c r="N137" s="5">
        <v>2</v>
      </c>
      <c r="O137" s="5"/>
    </row>
    <row r="138" spans="1:15" ht="12.75">
      <c r="A138" s="13" t="s">
        <v>18</v>
      </c>
      <c r="B138" s="12" t="s">
        <v>17</v>
      </c>
      <c r="C138" s="13" t="s">
        <v>205</v>
      </c>
      <c r="D138" s="5" t="str">
        <f>C138&amp;"/"&amp;B138</f>
        <v>Jiangmen, CHN/WF</v>
      </c>
      <c r="E138" s="6">
        <v>36590</v>
      </c>
      <c r="F138" s="5">
        <v>9</v>
      </c>
      <c r="G138" s="10" t="s">
        <v>16</v>
      </c>
      <c r="H138" s="7">
        <f t="shared" si="0"/>
        <v>9</v>
      </c>
      <c r="I138" s="7" t="str">
        <f t="shared" si="21"/>
        <v>Sr</v>
      </c>
      <c r="J138" s="10" t="str">
        <f t="shared" si="20"/>
        <v>SR-A</v>
      </c>
      <c r="K138" s="5" t="str">
        <f>IF(MOD(L138,1)&lt;&gt;0,"T-","")&amp;INT(L138)&amp;IF(AND(INT(L138)&gt;=11,INT(L138)&lt;14),"th",IF(MOD(INT(L138),10)=1,"st",IF(MOD(INT(L138),10)=2,"nd",IF(MOD(INT(L138),10)=3,"rd","th"))))</f>
        <v>15th</v>
      </c>
      <c r="L138" s="5">
        <v>15</v>
      </c>
      <c r="M138" s="5">
        <f>IF(OR(L138&gt;=33,ISNUMBER(L138)=FALSE),0,VLOOKUP(L138,PointTable,$H138,TRUE))*IF(N138&gt;0,N138,1)</f>
        <v>1010</v>
      </c>
      <c r="N138" s="5">
        <v>2</v>
      </c>
      <c r="O138" s="5"/>
    </row>
    <row r="139" spans="1:15" ht="12.75">
      <c r="A139" s="13" t="s">
        <v>122</v>
      </c>
      <c r="B139" s="12" t="s">
        <v>21</v>
      </c>
      <c r="C139" s="5" t="s">
        <v>208</v>
      </c>
      <c r="D139" s="5" t="str">
        <f aca="true" t="shared" si="23" ref="D139:D149">C139&amp;"/"&amp;B139</f>
        <v>Glasgow, GBR/ME</v>
      </c>
      <c r="E139" s="6">
        <v>36590</v>
      </c>
      <c r="F139" s="5">
        <v>10</v>
      </c>
      <c r="G139" s="10" t="s">
        <v>16</v>
      </c>
      <c r="H139" s="7">
        <f t="shared" si="0"/>
        <v>9</v>
      </c>
      <c r="I139" s="7" t="str">
        <f t="shared" si="21"/>
        <v>Sr</v>
      </c>
      <c r="J139" s="10" t="str">
        <f>IF(G139="DESB","DESIG B",IF(G139="Z","SENIOR",IF(G139="H","JUNIOR",IF(G139="G","CDT-WLDS",IF(G139="E","CADET",G139)))))</f>
        <v>SR-A</v>
      </c>
      <c r="K139" s="5" t="str">
        <f>IF(MOD(L139,1)&lt;&gt;0,"T-","")&amp;INT(L139)&amp;IF(AND(INT(L139)&gt;=11,INT(L139)&lt;14),"th",IF(MOD(INT(L139),10)=1,"st",IF(MOD(INT(L139),10)=2,"nd",IF(MOD(INT(L139),10)=3,"rd","th"))))</f>
        <v>16th</v>
      </c>
      <c r="L139" s="5">
        <v>16</v>
      </c>
      <c r="M139" s="5">
        <f>IF(OR(L139&gt;=33,ISNUMBER(L139)=FALSE),0,VLOOKUP(L139,PointTable,$H139,TRUE))*IF(N139&gt;0,N139,1)</f>
        <v>1000</v>
      </c>
      <c r="N139" s="5">
        <v>2</v>
      </c>
      <c r="O139" s="5"/>
    </row>
    <row r="140" spans="1:15" ht="12.75">
      <c r="A140" s="13" t="s">
        <v>23</v>
      </c>
      <c r="B140" s="12" t="s">
        <v>17</v>
      </c>
      <c r="C140" s="13" t="s">
        <v>205</v>
      </c>
      <c r="D140" s="5" t="str">
        <f t="shared" si="23"/>
        <v>Jiangmen, CHN/WF</v>
      </c>
      <c r="E140" s="6">
        <v>36590</v>
      </c>
      <c r="F140" s="5">
        <v>9</v>
      </c>
      <c r="G140" s="10" t="s">
        <v>16</v>
      </c>
      <c r="H140" s="7">
        <f t="shared" si="0"/>
        <v>9</v>
      </c>
      <c r="I140" s="7" t="str">
        <f t="shared" si="21"/>
        <v>Sr</v>
      </c>
      <c r="J140" s="10" t="str">
        <f>IF(G140="DESB","DESIG B",IF(G140="Z","SENIOR",IF(G140="H","JUNIOR",IF(G140="G","CDT-WLDS",IF(G140="E","CADET",G140)))))</f>
        <v>SR-A</v>
      </c>
      <c r="K140" s="5" t="str">
        <f>IF(MOD(L140,1)&lt;&gt;0,"T-","")&amp;INT(L140)&amp;IF(AND(INT(L140)&gt;=11,INT(L140)&lt;14),"th",IF(MOD(INT(L140),10)=1,"st",IF(MOD(INT(L140),10)=2,"nd",IF(MOD(INT(L140),10)=3,"rd","th"))))</f>
        <v>19th</v>
      </c>
      <c r="L140" s="5">
        <v>19</v>
      </c>
      <c r="M140" s="5">
        <f>IF(OR(L140&gt;=33,ISNUMBER(L140)=FALSE),0,VLOOKUP(L140,PointTable,$H140,TRUE))*IF(N140&gt;0,N140,1)</f>
        <v>680</v>
      </c>
      <c r="N140" s="5">
        <v>2</v>
      </c>
      <c r="O140" s="5"/>
    </row>
    <row r="141" spans="1:15" ht="12.75">
      <c r="A141" s="13" t="s">
        <v>206</v>
      </c>
      <c r="B141" s="12" t="s">
        <v>97</v>
      </c>
      <c r="C141" s="5" t="s">
        <v>94</v>
      </c>
      <c r="D141" s="5" t="str">
        <f>C141&amp;"/"&amp;B141</f>
        <v>Budapest, HUN/WS</v>
      </c>
      <c r="E141" s="6">
        <v>36590</v>
      </c>
      <c r="F141" s="5">
        <v>10</v>
      </c>
      <c r="G141" s="10" t="s">
        <v>16</v>
      </c>
      <c r="H141" s="7">
        <f t="shared" si="0"/>
        <v>9</v>
      </c>
      <c r="I141" s="7" t="str">
        <f t="shared" si="21"/>
        <v>Sr</v>
      </c>
      <c r="J141" s="10" t="str">
        <f>IF(G141="DESB","DESIG B",IF(G141="Z","SENIOR",IF(G141="H","JUNIOR",IF(G141="G","CDT-WLDS",IF(G141="E","CADET",G141)))))</f>
        <v>SR-A</v>
      </c>
      <c r="K141" s="5" t="str">
        <f>IF(MOD(L141,1)&lt;&gt;0,"T-","")&amp;INT(L141)&amp;IF(AND(INT(L141)&gt;=11,INT(L141)&lt;14),"th",IF(MOD(INT(L141),10)=1,"st",IF(MOD(INT(L141),10)=2,"nd",IF(MOD(INT(L141),10)=3,"rd","th"))))</f>
        <v>20th</v>
      </c>
      <c r="L141" s="5">
        <v>20</v>
      </c>
      <c r="M141" s="5">
        <f>IF(OR(L141&gt;=33,ISNUMBER(L141)=FALSE),0,VLOOKUP(L141,PointTable,$H141,TRUE))*IF(N141&gt;0,N141,1)</f>
        <v>670</v>
      </c>
      <c r="N141" s="5">
        <v>2</v>
      </c>
      <c r="O141" s="5"/>
    </row>
    <row r="142" spans="1:15" ht="12.75">
      <c r="A142" s="13" t="s">
        <v>120</v>
      </c>
      <c r="B142" s="12" t="s">
        <v>97</v>
      </c>
      <c r="C142" s="5" t="s">
        <v>94</v>
      </c>
      <c r="D142" s="5" t="str">
        <f>C142&amp;"/"&amp;B142</f>
        <v>Budapest, HUN/WS</v>
      </c>
      <c r="E142" s="6">
        <v>36590</v>
      </c>
      <c r="F142" s="5">
        <v>10</v>
      </c>
      <c r="G142" s="10" t="s">
        <v>16</v>
      </c>
      <c r="H142" s="7">
        <f t="shared" si="0"/>
        <v>9</v>
      </c>
      <c r="I142" s="7" t="str">
        <f t="shared" si="21"/>
        <v>Sr</v>
      </c>
      <c r="J142" s="10" t="str">
        <f>IF(G142="DESB","DESIG B",IF(G142="Z","SENIOR",IF(G142="H","JUNIOR",IF(G142="G","CDT-WLDS",IF(G142="E","CADET",G142)))))</f>
        <v>SR-A</v>
      </c>
      <c r="K142" s="5" t="str">
        <f>IF(MOD(L142,1)&lt;&gt;0,"T-","")&amp;INT(L142)&amp;IF(AND(INT(L142)&gt;=11,INT(L142)&lt;14),"th",IF(MOD(INT(L142),10)=1,"st",IF(MOD(INT(L142),10)=2,"nd",IF(MOD(INT(L142),10)=3,"rd","th"))))</f>
        <v>22nd</v>
      </c>
      <c r="L142" s="5">
        <v>22</v>
      </c>
      <c r="M142" s="5">
        <f>IF(OR(L142&gt;=33,ISNUMBER(L142)=FALSE),0,VLOOKUP(L142,PointTable,$H142,TRUE))*IF(N142&gt;0,N142,1)</f>
        <v>650</v>
      </c>
      <c r="N142" s="5">
        <v>2</v>
      </c>
      <c r="O142" s="5"/>
    </row>
    <row r="143" spans="1:15" ht="12.75">
      <c r="A143" s="13" t="s">
        <v>25</v>
      </c>
      <c r="B143" s="12" t="s">
        <v>13</v>
      </c>
      <c r="C143" s="13" t="s">
        <v>205</v>
      </c>
      <c r="D143" s="5" t="str">
        <f>C143&amp;"/"&amp;B143</f>
        <v>Jiangmen, CHN/MF</v>
      </c>
      <c r="E143" s="6">
        <v>36590</v>
      </c>
      <c r="F143" s="5">
        <v>10</v>
      </c>
      <c r="G143" s="10" t="s">
        <v>16</v>
      </c>
      <c r="H143" s="7">
        <f t="shared" si="0"/>
        <v>9</v>
      </c>
      <c r="I143" s="7" t="str">
        <f t="shared" si="21"/>
        <v>Sr</v>
      </c>
      <c r="J143" s="10" t="str">
        <f>IF(G143="DESB","DESIG B",IF(G143="Z","SENIOR",IF(G143="H","JUNIOR",IF(G143="G","CDT-WLDS",IF(G143="E","CADET",G143)))))</f>
        <v>SR-A</v>
      </c>
      <c r="K143" s="5" t="str">
        <f>IF(MOD(L143,1)&lt;&gt;0,"T-","")&amp;INT(L143)&amp;IF(AND(INT(L143)&gt;=11,INT(L143)&lt;14),"th",IF(MOD(INT(L143),10)=1,"st",IF(MOD(INT(L143),10)=2,"nd",IF(MOD(INT(L143),10)=3,"rd","th"))))</f>
        <v>24th</v>
      </c>
      <c r="L143" s="5">
        <v>24</v>
      </c>
      <c r="M143" s="5">
        <f>IF(OR(L143&gt;=33,ISNUMBER(L143)=FALSE),0,VLOOKUP(L143,PointTable,$H143,TRUE))*IF(N143&gt;0,N143,1)</f>
        <v>630</v>
      </c>
      <c r="N143" s="5">
        <v>2</v>
      </c>
      <c r="O143" s="5"/>
    </row>
    <row r="144" spans="1:15" ht="12.75">
      <c r="A144" s="13" t="s">
        <v>142</v>
      </c>
      <c r="B144" s="12" t="s">
        <v>97</v>
      </c>
      <c r="C144" s="5" t="s">
        <v>94</v>
      </c>
      <c r="D144" s="5" t="str">
        <f>C144&amp;"/"&amp;B144</f>
        <v>Budapest, HUN/WS</v>
      </c>
      <c r="E144" s="6">
        <v>36590</v>
      </c>
      <c r="F144" s="5">
        <v>10</v>
      </c>
      <c r="G144" s="10" t="s">
        <v>16</v>
      </c>
      <c r="H144" s="7">
        <f t="shared" si="0"/>
        <v>9</v>
      </c>
      <c r="I144" s="7" t="str">
        <f t="shared" si="21"/>
        <v>Sr</v>
      </c>
      <c r="J144" s="10" t="str">
        <f>IF(G144="DESB","DESIG B",IF(G144="Z","SENIOR",IF(G144="H","JUNIOR",IF(G144="G","CDT-WLDS",IF(G144="E","CADET",G144)))))</f>
        <v>SR-A</v>
      </c>
      <c r="K144" s="5" t="str">
        <f>IF(MOD(L144,1)&lt;&gt;0,"T-","")&amp;INT(L144)&amp;IF(AND(INT(L144)&gt;=11,INT(L144)&lt;14),"th",IF(MOD(INT(L144),10)=1,"st",IF(MOD(INT(L144),10)=2,"nd",IF(MOD(INT(L144),10)=3,"rd","th"))))</f>
        <v>25th</v>
      </c>
      <c r="L144" s="5">
        <v>25</v>
      </c>
      <c r="M144" s="5">
        <f>IF(OR(L144&gt;=33,ISNUMBER(L144)=FALSE),0,VLOOKUP(L144,PointTable,$H144,TRUE))*IF(N144&gt;0,N144,1)</f>
        <v>620</v>
      </c>
      <c r="N144" s="5">
        <v>2</v>
      </c>
      <c r="O144" s="5"/>
    </row>
    <row r="145" spans="1:15" ht="12.75">
      <c r="A145" s="13" t="s">
        <v>64</v>
      </c>
      <c r="B145" s="12" t="s">
        <v>20</v>
      </c>
      <c r="C145" s="5" t="s">
        <v>91</v>
      </c>
      <c r="D145" s="5" t="str">
        <f t="shared" si="23"/>
        <v>Tauberbischofsheim, GER/WE</v>
      </c>
      <c r="E145" s="6">
        <v>36597</v>
      </c>
      <c r="F145" s="5">
        <v>9</v>
      </c>
      <c r="G145" s="10" t="s">
        <v>16</v>
      </c>
      <c r="H145" s="7">
        <f t="shared" si="0"/>
        <v>9</v>
      </c>
      <c r="I145" s="7" t="str">
        <f t="shared" si="21"/>
        <v>Sr</v>
      </c>
      <c r="J145" s="10" t="str">
        <f>IF(G145="DESB","DESIG B",IF(G145="Z","SENIOR",IF(G145="H","JUNIOR",IF(G145="G","CDT-WLDS",IF(G145="E","CADET",G145)))))</f>
        <v>SR-A</v>
      </c>
      <c r="K145" s="5" t="str">
        <f>IF(MOD(L145,1)&lt;&gt;0,"T-","")&amp;INT(L145)&amp;IF(AND(INT(L145)&gt;=11,INT(L145)&lt;14),"th",IF(MOD(INT(L145),10)=1,"st",IF(MOD(INT(L145),10)=2,"nd",IF(MOD(INT(L145),10)=3,"rd","th"))))</f>
        <v>20th</v>
      </c>
      <c r="L145" s="5">
        <v>20</v>
      </c>
      <c r="M145" s="5">
        <f>IF(OR(L145&gt;=33,ISNUMBER(L145)=FALSE),0,VLOOKUP(L145,PointTable,$H145,TRUE))*IF(N145&gt;0,N145,1)</f>
        <v>670</v>
      </c>
      <c r="N145" s="5">
        <v>2</v>
      </c>
      <c r="O145" s="5"/>
    </row>
    <row r="146" spans="1:15" ht="12.75">
      <c r="A146" s="13" t="s">
        <v>32</v>
      </c>
      <c r="B146" s="12" t="s">
        <v>20</v>
      </c>
      <c r="C146" s="5" t="s">
        <v>91</v>
      </c>
      <c r="D146" s="5" t="str">
        <f>C146&amp;"/"&amp;B146</f>
        <v>Tauberbischofsheim, GER/WE</v>
      </c>
      <c r="E146" s="6">
        <v>36597</v>
      </c>
      <c r="F146" s="5">
        <v>9</v>
      </c>
      <c r="G146" s="10" t="s">
        <v>16</v>
      </c>
      <c r="H146" s="7">
        <f t="shared" si="0"/>
        <v>9</v>
      </c>
      <c r="I146" s="7" t="str">
        <f>IF(G146="H","Jr",IF(OR(G146="E",G146="G"),"Cadet","Sr"))</f>
        <v>Sr</v>
      </c>
      <c r="J146" s="10" t="str">
        <f>IF(G146="DESB","DESIG B",IF(G146="Z","SENIOR",IF(G146="H","JUNIOR",IF(G146="G","CDT-WLDS",IF(G146="E","CADET",G146)))))</f>
        <v>SR-A</v>
      </c>
      <c r="K146" s="5" t="str">
        <f>IF(MOD(L146,1)&lt;&gt;0,"T-","")&amp;INT(L146)&amp;IF(AND(INT(L146)&gt;=11,INT(L146)&lt;14),"th",IF(MOD(INT(L146),10)=1,"st",IF(MOD(INT(L146),10)=2,"nd",IF(MOD(INT(L146),10)=3,"rd","th"))))</f>
        <v>21st</v>
      </c>
      <c r="L146" s="5">
        <v>21</v>
      </c>
      <c r="M146" s="5">
        <f>IF(OR(L146&gt;=33,ISNUMBER(L146)=FALSE),0,VLOOKUP(L146,PointTable,$H146,TRUE))*IF(N146&gt;0,N146,1)</f>
        <v>660</v>
      </c>
      <c r="N146" s="5">
        <v>2</v>
      </c>
      <c r="O146" s="5"/>
    </row>
    <row r="147" spans="1:15" ht="12.75">
      <c r="A147" s="13" t="s">
        <v>210</v>
      </c>
      <c r="B147" s="12" t="s">
        <v>20</v>
      </c>
      <c r="C147" s="5" t="s">
        <v>212</v>
      </c>
      <c r="D147" s="5" t="str">
        <f t="shared" si="23"/>
        <v>G&amp;ouml;teborg, SWE/WE</v>
      </c>
      <c r="E147" s="6">
        <v>36604</v>
      </c>
      <c r="F147" s="5">
        <v>10</v>
      </c>
      <c r="G147" s="10" t="s">
        <v>16</v>
      </c>
      <c r="H147" s="7">
        <f t="shared" si="0"/>
        <v>9</v>
      </c>
      <c r="I147" s="7" t="str">
        <f>IF(G147="H","Jr",IF(OR(G147="E",G147="G"),"Cadet","Sr"))</f>
        <v>Sr</v>
      </c>
      <c r="J147" s="10" t="str">
        <f>IF(G147="DESB","DESIG B",IF(G147="Z","SENIOR",IF(G147="H","JUNIOR",IF(G147="G","CDT-WLDS",IF(G147="E","CADET",G147)))))</f>
        <v>SR-A</v>
      </c>
      <c r="K147" s="5" t="str">
        <f>IF(MOD(L147,1)&lt;&gt;0,"T-","")&amp;INT(L147)&amp;IF(AND(INT(L147)&gt;=11,INT(L147)&lt;14),"th",IF(MOD(INT(L147),10)=1,"st",IF(MOD(INT(L147),10)=2,"nd",IF(MOD(INT(L147),10)=3,"rd","th"))))</f>
        <v>27th</v>
      </c>
      <c r="L147" s="5">
        <v>27</v>
      </c>
      <c r="M147" s="5">
        <f>IF(OR(L147&gt;=33,ISNUMBER(L147)=FALSE),0,VLOOKUP(L147,PointTable,$H147,TRUE))*IF(N147&gt;0,N147,1)</f>
        <v>600</v>
      </c>
      <c r="N147" s="5">
        <v>2</v>
      </c>
      <c r="O147" s="5"/>
    </row>
    <row r="148" spans="1:15" ht="12.75">
      <c r="A148" s="13" t="s">
        <v>193</v>
      </c>
      <c r="B148" s="12" t="s">
        <v>17</v>
      </c>
      <c r="C148" s="13" t="s">
        <v>213</v>
      </c>
      <c r="D148" s="5" t="str">
        <f t="shared" si="23"/>
        <v>Salzburg, AUT/WF</v>
      </c>
      <c r="E148" s="6">
        <v>36611</v>
      </c>
      <c r="F148" s="5">
        <v>10</v>
      </c>
      <c r="G148" s="10" t="s">
        <v>16</v>
      </c>
      <c r="H148" s="7">
        <f t="shared" si="0"/>
        <v>9</v>
      </c>
      <c r="I148" s="7" t="str">
        <f>IF(G148="H","Jr",IF(OR(G148="E",G148="G"),"Cadet","Sr"))</f>
        <v>Sr</v>
      </c>
      <c r="J148" s="10" t="str">
        <f>IF(G148="DESB","DESIG B",IF(G148="Z","SENIOR",IF(G148="H","JUNIOR",IF(G148="G","CDT-WLDS",IF(G148="E","CADET",G148)))))</f>
        <v>SR-A</v>
      </c>
      <c r="K148" s="5" t="str">
        <f>IF(MOD(L148,1)&lt;&gt;0,"T-","")&amp;INT(L148)&amp;IF(AND(INT(L148)&gt;=11,INT(L148)&lt;14),"th",IF(MOD(INT(L148),10)=1,"st",IF(MOD(INT(L148),10)=2,"nd",IF(MOD(INT(L148),10)=3,"rd","th"))))</f>
        <v>22nd</v>
      </c>
      <c r="L148" s="5">
        <v>22</v>
      </c>
      <c r="M148" s="5">
        <f>IF(OR(L148&gt;=33,ISNUMBER(L148)=FALSE),0,VLOOKUP(L148,PointTable,$H148,TRUE))*IF(N148&gt;0,N148,1)</f>
        <v>650</v>
      </c>
      <c r="N148" s="5">
        <v>2</v>
      </c>
      <c r="O148" s="5"/>
    </row>
    <row r="149" spans="1:15" ht="12.75">
      <c r="A149" s="13" t="s">
        <v>23</v>
      </c>
      <c r="B149" s="12" t="s">
        <v>17</v>
      </c>
      <c r="C149" s="13" t="s">
        <v>213</v>
      </c>
      <c r="D149" s="5" t="str">
        <f t="shared" si="23"/>
        <v>Salzburg, AUT/WF</v>
      </c>
      <c r="E149" s="6">
        <v>36611</v>
      </c>
      <c r="F149" s="5">
        <v>10</v>
      </c>
      <c r="G149" s="10" t="s">
        <v>16</v>
      </c>
      <c r="H149" s="7">
        <f t="shared" si="0"/>
        <v>9</v>
      </c>
      <c r="I149" s="7" t="str">
        <f>IF(G149="H","Jr",IF(OR(G149="E",G149="G"),"Cadet","Sr"))</f>
        <v>Sr</v>
      </c>
      <c r="J149" s="10" t="str">
        <f>IF(G149="DESB","DESIG B",IF(G149="Z","SENIOR",IF(G149="H","JUNIOR",IF(G149="G","CDT-WLDS",IF(G149="E","CADET",G149)))))</f>
        <v>SR-A</v>
      </c>
      <c r="K149" s="5" t="str">
        <f>IF(MOD(L149,1)&lt;&gt;0,"T-","")&amp;INT(L149)&amp;IF(AND(INT(L149)&gt;=11,INT(L149)&lt;14),"th",IF(MOD(INT(L149),10)=1,"st",IF(MOD(INT(L149),10)=2,"nd",IF(MOD(INT(L149),10)=3,"rd","th"))))</f>
        <v>32nd</v>
      </c>
      <c r="L149" s="5">
        <v>32</v>
      </c>
      <c r="M149" s="5">
        <f>IF(OR(L149&gt;=33,ISNUMBER(L149)=FALSE),0,VLOOKUP(L149,PointTable,$H149,TRUE))*IF(N149&gt;0,N149,1)</f>
        <v>550</v>
      </c>
      <c r="N149" s="5">
        <v>2</v>
      </c>
      <c r="O149" s="5"/>
    </row>
    <row r="150" spans="1:15" ht="12.75">
      <c r="A150" s="13" t="s">
        <v>129</v>
      </c>
      <c r="B150" s="12" t="s">
        <v>97</v>
      </c>
      <c r="C150" s="5" t="s">
        <v>214</v>
      </c>
      <c r="D150" s="5" t="str">
        <f>C150&amp;"/"&amp;B150</f>
        <v>Peabody/WS</v>
      </c>
      <c r="E150" s="6">
        <v>36617</v>
      </c>
      <c r="F150" s="5">
        <v>10</v>
      </c>
      <c r="G150" s="10" t="s">
        <v>16</v>
      </c>
      <c r="H150" s="7">
        <f t="shared" si="0"/>
        <v>9</v>
      </c>
      <c r="I150" s="7" t="str">
        <f>IF(G150="H","Jr",IF(OR(G150="E",G150="G"),"Cadet","Sr"))</f>
        <v>Sr</v>
      </c>
      <c r="J150" s="10" t="str">
        <f>IF(G150="DESB","DESIG B",IF(G150="Z","SENIOR",IF(G150="H","JUNIOR",IF(G150="G","CDT-WLDS",IF(G150="E","CADET",G150)))))</f>
        <v>SR-A</v>
      </c>
      <c r="K150" s="5" t="str">
        <f>IF(MOD(L150,1)&lt;&gt;0,"T-","")&amp;INT(L150)&amp;IF(AND(INT(L150)&gt;=11,INT(L150)&lt;14),"th",IF(MOD(INT(L150),10)=1,"st",IF(MOD(INT(L150),10)=2,"nd",IF(MOD(INT(L150),10)=3,"rd","th"))))</f>
        <v>3rd</v>
      </c>
      <c r="L150" s="5">
        <v>3</v>
      </c>
      <c r="M150" s="5">
        <f>IF(OR(L150&gt;=33,ISNUMBER(L150)=FALSE),0,VLOOKUP(L150,PointTable,$H150,TRUE))*IF(N150&gt;0,N150,1)</f>
        <v>1619.25</v>
      </c>
      <c r="N150" s="5">
        <v>1.905</v>
      </c>
      <c r="O150" s="5"/>
    </row>
    <row r="151" spans="1:15" ht="12.75">
      <c r="A151" s="13" t="s">
        <v>116</v>
      </c>
      <c r="B151" s="12" t="s">
        <v>97</v>
      </c>
      <c r="C151" s="5" t="s">
        <v>214</v>
      </c>
      <c r="D151" s="5" t="str">
        <f>C151&amp;"/"&amp;B151</f>
        <v>Peabody/WS</v>
      </c>
      <c r="E151" s="6">
        <v>36617</v>
      </c>
      <c r="F151" s="5">
        <v>10</v>
      </c>
      <c r="G151" s="10" t="s">
        <v>16</v>
      </c>
      <c r="H151" s="7">
        <f t="shared" si="0"/>
        <v>9</v>
      </c>
      <c r="I151" s="7" t="str">
        <f>IF(G151="H","Jr",IF(OR(G151="E",G151="G"),"Cadet","Sr"))</f>
        <v>Sr</v>
      </c>
      <c r="J151" s="10" t="str">
        <f>IF(G151="DESB","DESIG B",IF(G151="Z","SENIOR",IF(G151="H","JUNIOR",IF(G151="G","CDT-WLDS",IF(G151="E","CADET",G151)))))</f>
        <v>SR-A</v>
      </c>
      <c r="K151" s="5" t="str">
        <f>IF(MOD(L151,1)&lt;&gt;0,"T-","")&amp;INT(L151)&amp;IF(AND(INT(L151)&gt;=11,INT(L151)&lt;14),"th",IF(MOD(INT(L151),10)=1,"st",IF(MOD(INT(L151),10)=2,"nd",IF(MOD(INT(L151),10)=3,"rd","th"))))</f>
        <v>8th</v>
      </c>
      <c r="L151" s="5">
        <v>8</v>
      </c>
      <c r="M151" s="5">
        <f>IF(OR(L151&gt;=33,ISNUMBER(L151)=FALSE),0,VLOOKUP(L151,PointTable,$H151,TRUE))*IF(N151&gt;0,N151,1)</f>
        <v>1304.925</v>
      </c>
      <c r="N151" s="5">
        <v>1.905</v>
      </c>
      <c r="O151" s="5"/>
    </row>
    <row r="152" spans="1:15" ht="12.75">
      <c r="A152" s="13" t="s">
        <v>120</v>
      </c>
      <c r="B152" s="12" t="s">
        <v>97</v>
      </c>
      <c r="C152" s="5" t="s">
        <v>214</v>
      </c>
      <c r="D152" s="5" t="str">
        <f>C152&amp;"/"&amp;B152</f>
        <v>Peabody/WS</v>
      </c>
      <c r="E152" s="6">
        <v>36617</v>
      </c>
      <c r="F152" s="5">
        <v>10</v>
      </c>
      <c r="G152" s="10" t="s">
        <v>16</v>
      </c>
      <c r="H152" s="7">
        <f t="shared" si="0"/>
        <v>9</v>
      </c>
      <c r="I152" s="7" t="str">
        <f>IF(G152="H","Jr",IF(OR(G152="E",G152="G"),"Cadet","Sr"))</f>
        <v>Sr</v>
      </c>
      <c r="J152" s="10" t="str">
        <f>IF(G152="DESB","DESIG B",IF(G152="Z","SENIOR",IF(G152="H","JUNIOR",IF(G152="G","CDT-WLDS",IF(G152="E","CADET",G152)))))</f>
        <v>SR-A</v>
      </c>
      <c r="K152" s="5" t="str">
        <f>IF(MOD(L152,1)&lt;&gt;0,"T-","")&amp;INT(L152)&amp;IF(AND(INT(L152)&gt;=11,INT(L152)&lt;14),"th",IF(MOD(INT(L152),10)=1,"st",IF(MOD(INT(L152),10)=2,"nd",IF(MOD(INT(L152),10)=3,"rd","th"))))</f>
        <v>14th</v>
      </c>
      <c r="L152" s="5">
        <v>14</v>
      </c>
      <c r="M152" s="5">
        <f>IF(OR(L152&gt;=33,ISNUMBER(L152)=FALSE),0,VLOOKUP(L152,PointTable,$H152,TRUE))*IF(N152&gt;0,N152,1)</f>
        <v>971.5500000000001</v>
      </c>
      <c r="N152" s="5">
        <v>1.905</v>
      </c>
      <c r="O152" s="5"/>
    </row>
    <row r="153" spans="1:15" ht="12.75">
      <c r="A153" s="13" t="s">
        <v>206</v>
      </c>
      <c r="B153" s="12" t="s">
        <v>97</v>
      </c>
      <c r="C153" s="5" t="s">
        <v>214</v>
      </c>
      <c r="D153" s="5" t="str">
        <f>C153&amp;"/"&amp;B153</f>
        <v>Peabody/WS</v>
      </c>
      <c r="E153" s="6">
        <v>36617</v>
      </c>
      <c r="F153" s="5">
        <v>10</v>
      </c>
      <c r="G153" s="10" t="s">
        <v>16</v>
      </c>
      <c r="H153" s="7">
        <f t="shared" si="0"/>
        <v>9</v>
      </c>
      <c r="I153" s="7" t="str">
        <f>IF(G153="H","Jr",IF(OR(G153="E",G153="G"),"Cadet","Sr"))</f>
        <v>Sr</v>
      </c>
      <c r="J153" s="10" t="str">
        <f>IF(G153="DESB","DESIG B",IF(G153="Z","SENIOR",IF(G153="H","JUNIOR",IF(G153="G","CDT-WLDS",IF(G153="E","CADET",G153)))))</f>
        <v>SR-A</v>
      </c>
      <c r="K153" s="5" t="str">
        <f>IF(MOD(L153,1)&lt;&gt;0,"T-","")&amp;INT(L153)&amp;IF(AND(INT(L153)&gt;=11,INT(L153)&lt;14),"th",IF(MOD(INT(L153),10)=1,"st",IF(MOD(INT(L153),10)=2,"nd",IF(MOD(INT(L153),10)=3,"rd","th"))))</f>
        <v>16th</v>
      </c>
      <c r="L153" s="5">
        <v>16</v>
      </c>
      <c r="M153" s="5">
        <f>IF(OR(L153&gt;=33,ISNUMBER(L153)=FALSE),0,VLOOKUP(L153,PointTable,$H153,TRUE))*IF(N153&gt;0,N153,1)</f>
        <v>952.5</v>
      </c>
      <c r="N153" s="5">
        <v>1.905</v>
      </c>
      <c r="O153" s="5"/>
    </row>
    <row r="154" spans="1:15" ht="12.75">
      <c r="A154" s="13" t="s">
        <v>215</v>
      </c>
      <c r="B154" s="12" t="s">
        <v>97</v>
      </c>
      <c r="C154" s="5" t="s">
        <v>214</v>
      </c>
      <c r="D154" s="5" t="str">
        <f>C154&amp;"/"&amp;B154</f>
        <v>Peabody/WS</v>
      </c>
      <c r="E154" s="6">
        <v>36617</v>
      </c>
      <c r="F154" s="5">
        <v>10</v>
      </c>
      <c r="G154" s="10" t="s">
        <v>16</v>
      </c>
      <c r="H154" s="7">
        <f t="shared" si="0"/>
        <v>9</v>
      </c>
      <c r="I154" s="7" t="str">
        <f>IF(G154="H","Jr",IF(OR(G154="E",G154="G"),"Cadet","Sr"))</f>
        <v>Sr</v>
      </c>
      <c r="J154" s="10" t="str">
        <f>IF(G154="DESB","DESIG B",IF(G154="Z","SENIOR",IF(G154="H","JUNIOR",IF(G154="G","CDT-WLDS",IF(G154="E","CADET",G154)))))</f>
        <v>SR-A</v>
      </c>
      <c r="K154" s="5" t="str">
        <f>IF(MOD(L154,1)&lt;&gt;0,"T-","")&amp;INT(L154)&amp;IF(AND(INT(L154)&gt;=11,INT(L154)&lt;14),"th",IF(MOD(INT(L154),10)=1,"st",IF(MOD(INT(L154),10)=2,"nd",IF(MOD(INT(L154),10)=3,"rd","th"))))</f>
        <v>19th</v>
      </c>
      <c r="L154" s="5">
        <v>19</v>
      </c>
      <c r="M154" s="5">
        <f>IF(OR(L154&gt;=33,ISNUMBER(L154)=FALSE),0,VLOOKUP(L154,PointTable,$H154,TRUE))*IF(N154&gt;0,N154,1)</f>
        <v>647.7</v>
      </c>
      <c r="N154" s="5">
        <v>1.905</v>
      </c>
      <c r="O154" s="5"/>
    </row>
    <row r="155" spans="1:15" ht="12.75">
      <c r="A155" s="13" t="s">
        <v>200</v>
      </c>
      <c r="B155" s="12" t="s">
        <v>97</v>
      </c>
      <c r="C155" s="5" t="s">
        <v>214</v>
      </c>
      <c r="D155" s="5" t="str">
        <f>C155&amp;"/"&amp;B155</f>
        <v>Peabody/WS</v>
      </c>
      <c r="E155" s="6">
        <v>36617</v>
      </c>
      <c r="F155" s="5">
        <v>10</v>
      </c>
      <c r="G155" s="10" t="s">
        <v>16</v>
      </c>
      <c r="H155" s="7">
        <f t="shared" si="0"/>
        <v>9</v>
      </c>
      <c r="I155" s="7" t="str">
        <f>IF(G155="H","Jr",IF(OR(G155="E",G155="G"),"Cadet","Sr"))</f>
        <v>Sr</v>
      </c>
      <c r="J155" s="10" t="str">
        <f>IF(G155="DESB","DESIG B",IF(G155="Z","SENIOR",IF(G155="H","JUNIOR",IF(G155="G","CDT-WLDS",IF(G155="E","CADET",G155)))))</f>
        <v>SR-A</v>
      </c>
      <c r="K155" s="5" t="str">
        <f>IF(MOD(L155,1)&lt;&gt;0,"T-","")&amp;INT(L155)&amp;IF(AND(INT(L155)&gt;=11,INT(L155)&lt;14),"th",IF(MOD(INT(L155),10)=1,"st",IF(MOD(INT(L155),10)=2,"nd",IF(MOD(INT(L155),10)=3,"rd","th"))))</f>
        <v>24th</v>
      </c>
      <c r="L155" s="5">
        <v>24</v>
      </c>
      <c r="M155" s="5">
        <f>IF(OR(L155&gt;=33,ISNUMBER(L155)=FALSE),0,VLOOKUP(L155,PointTable,$H155,TRUE))*IF(N155&gt;0,N155,1)</f>
        <v>600.075</v>
      </c>
      <c r="N155" s="5">
        <v>1.905</v>
      </c>
      <c r="O155" s="5"/>
    </row>
    <row r="156" spans="1:15" ht="12.75">
      <c r="A156" s="13" t="s">
        <v>216</v>
      </c>
      <c r="B156" s="12" t="s">
        <v>97</v>
      </c>
      <c r="C156" s="5" t="s">
        <v>214</v>
      </c>
      <c r="D156" s="5" t="str">
        <f>C156&amp;"/"&amp;B156</f>
        <v>Peabody/WS</v>
      </c>
      <c r="E156" s="6">
        <v>36617</v>
      </c>
      <c r="F156" s="5">
        <v>10</v>
      </c>
      <c r="G156" s="10" t="s">
        <v>16</v>
      </c>
      <c r="H156" s="7">
        <f t="shared" si="0"/>
        <v>9</v>
      </c>
      <c r="I156" s="7" t="str">
        <f>IF(G156="H","Jr",IF(OR(G156="E",G156="G"),"Cadet","Sr"))</f>
        <v>Sr</v>
      </c>
      <c r="J156" s="10" t="str">
        <f>IF(G156="DESB","DESIG B",IF(G156="Z","SENIOR",IF(G156="H","JUNIOR",IF(G156="G","CDT-WLDS",IF(G156="E","CADET",G156)))))</f>
        <v>SR-A</v>
      </c>
      <c r="K156" s="5" t="str">
        <f>IF(MOD(L156,1)&lt;&gt;0,"T-","")&amp;INT(L156)&amp;IF(AND(INT(L156)&gt;=11,INT(L156)&lt;14),"th",IF(MOD(INT(L156),10)=1,"st",IF(MOD(INT(L156),10)=2,"nd",IF(MOD(INT(L156),10)=3,"rd","th"))))</f>
        <v>28th</v>
      </c>
      <c r="L156" s="5">
        <v>28</v>
      </c>
      <c r="M156" s="5">
        <f>IF(OR(L156&gt;=33,ISNUMBER(L156)=FALSE),0,VLOOKUP(L156,PointTable,$H156,TRUE))*IF(N156&gt;0,N156,1)</f>
        <v>561.975</v>
      </c>
      <c r="N156" s="5">
        <v>1.905</v>
      </c>
      <c r="O156" s="5"/>
    </row>
    <row r="157" spans="1:15" ht="12.75">
      <c r="A157" s="13" t="s">
        <v>98</v>
      </c>
      <c r="B157" s="12" t="s">
        <v>97</v>
      </c>
      <c r="C157" s="5" t="s">
        <v>214</v>
      </c>
      <c r="D157" s="5" t="str">
        <f>C157&amp;"/"&amp;B157</f>
        <v>Peabody/WS</v>
      </c>
      <c r="E157" s="6">
        <v>36617</v>
      </c>
      <c r="F157" s="5">
        <v>10</v>
      </c>
      <c r="G157" s="10" t="s">
        <v>16</v>
      </c>
      <c r="H157" s="7">
        <f t="shared" si="0"/>
        <v>9</v>
      </c>
      <c r="I157" s="7" t="str">
        <f>IF(G157="H","Jr",IF(OR(G157="E",G157="G"),"Cadet","Sr"))</f>
        <v>Sr</v>
      </c>
      <c r="J157" s="10" t="str">
        <f>IF(G157="DESB","DESIG B",IF(G157="Z","SENIOR",IF(G157="H","JUNIOR",IF(G157="G","CDT-WLDS",IF(G157="E","CADET",G157)))))</f>
        <v>SR-A</v>
      </c>
      <c r="K157" s="5" t="str">
        <f>IF(MOD(L157,1)&lt;&gt;0,"T-","")&amp;INT(L157)&amp;IF(AND(INT(L157)&gt;=11,INT(L157)&lt;14),"th",IF(MOD(INT(L157),10)=1,"st",IF(MOD(INT(L157),10)=2,"nd",IF(MOD(INT(L157),10)=3,"rd","th"))))</f>
        <v>29th</v>
      </c>
      <c r="L157" s="5">
        <v>29</v>
      </c>
      <c r="M157" s="5">
        <f>IF(OR(L157&gt;=33,ISNUMBER(L157)=FALSE),0,VLOOKUP(L157,PointTable,$H157,TRUE))*IF(N157&gt;0,N157,1)</f>
        <v>552.45</v>
      </c>
      <c r="N157" s="5">
        <v>1.905</v>
      </c>
      <c r="O157" s="5"/>
    </row>
    <row r="158" spans="1:15" ht="12.75">
      <c r="A158" s="13" t="s">
        <v>217</v>
      </c>
      <c r="B158" s="12" t="s">
        <v>97</v>
      </c>
      <c r="C158" s="5" t="s">
        <v>214</v>
      </c>
      <c r="D158" s="5" t="str">
        <f>C158&amp;"/"&amp;B158</f>
        <v>Peabody/WS</v>
      </c>
      <c r="E158" s="6">
        <v>36617</v>
      </c>
      <c r="F158" s="5">
        <v>10</v>
      </c>
      <c r="G158" s="10" t="s">
        <v>16</v>
      </c>
      <c r="H158" s="7">
        <f t="shared" si="0"/>
        <v>9</v>
      </c>
      <c r="I158" s="7" t="str">
        <f>IF(G158="H","Jr",IF(OR(G158="E",G158="G"),"Cadet","Sr"))</f>
        <v>Sr</v>
      </c>
      <c r="J158" s="10" t="str">
        <f>IF(G158="DESB","DESIG B",IF(G158="Z","SENIOR",IF(G158="H","JUNIOR",IF(G158="G","CDT-WLDS",IF(G158="E","CADET",G158)))))</f>
        <v>SR-A</v>
      </c>
      <c r="K158" s="5" t="str">
        <f>IF(MOD(L158,1)&lt;&gt;0,"T-","")&amp;INT(L158)&amp;IF(AND(INT(L158)&gt;=11,INT(L158)&lt;14),"th",IF(MOD(INT(L158),10)=1,"st",IF(MOD(INT(L158),10)=2,"nd",IF(MOD(INT(L158),10)=3,"rd","th"))))</f>
        <v>31st</v>
      </c>
      <c r="L158" s="5">
        <v>31</v>
      </c>
      <c r="M158" s="5">
        <f>IF(OR(L158&gt;=33,ISNUMBER(L158)=FALSE),0,VLOOKUP(L158,PointTable,$H158,TRUE))*IF(N158&gt;0,N158,1)</f>
        <v>533.4</v>
      </c>
      <c r="N158" s="5">
        <v>1.905</v>
      </c>
      <c r="O158" s="5"/>
    </row>
    <row r="159" spans="1:15" ht="12.75">
      <c r="A159" s="13" t="s">
        <v>84</v>
      </c>
      <c r="B159" s="12" t="s">
        <v>21</v>
      </c>
      <c r="C159" s="5" t="s">
        <v>218</v>
      </c>
      <c r="D159" s="5" t="str">
        <f>C159&amp;"/"&amp;B159</f>
        <v>Bogota, COL/ME</v>
      </c>
      <c r="E159" s="6">
        <v>36618</v>
      </c>
      <c r="F159" s="5">
        <v>9</v>
      </c>
      <c r="G159" s="10" t="s">
        <v>16</v>
      </c>
      <c r="H159" s="7">
        <f t="shared" si="0"/>
        <v>9</v>
      </c>
      <c r="I159" s="7" t="str">
        <f>IF(G159="H","Jr",IF(OR(G159="E",G159="G"),"Cadet","Sr"))</f>
        <v>Sr</v>
      </c>
      <c r="J159" s="10" t="str">
        <f>IF(G159="DESB","DESIG B",IF(G159="Z","SENIOR",IF(G159="H","JUNIOR",IF(G159="G","CDT-WLDS",IF(G159="E","CADET",G159)))))</f>
        <v>SR-A</v>
      </c>
      <c r="K159" s="5" t="str">
        <f>IF(MOD(L159,1)&lt;&gt;0,"T-","")&amp;INT(L159)&amp;IF(AND(INT(L159)&gt;=11,INT(L159)&lt;14),"th",IF(MOD(INT(L159),10)=1,"st",IF(MOD(INT(L159),10)=2,"nd",IF(MOD(INT(L159),10)=3,"rd","th"))))</f>
        <v>16th</v>
      </c>
      <c r="L159" s="5">
        <v>16</v>
      </c>
      <c r="M159" s="5">
        <f>IF(OR(L159&gt;=33,ISNUMBER(L159)=FALSE),0,VLOOKUP(L159,PointTable,$H159,TRUE))*IF(N159&gt;0,N159,1)</f>
        <v>594</v>
      </c>
      <c r="N159" s="5">
        <v>1.188</v>
      </c>
      <c r="O159" s="5"/>
    </row>
    <row r="160" spans="1:15" ht="12.75">
      <c r="A160" s="13" t="s">
        <v>122</v>
      </c>
      <c r="B160" s="12" t="s">
        <v>21</v>
      </c>
      <c r="C160" s="5" t="s">
        <v>218</v>
      </c>
      <c r="D160" s="5" t="str">
        <f>C160&amp;"/"&amp;B160</f>
        <v>Bogota, COL/ME</v>
      </c>
      <c r="E160" s="6">
        <v>36618</v>
      </c>
      <c r="F160" s="5">
        <v>9</v>
      </c>
      <c r="G160" s="10" t="s">
        <v>16</v>
      </c>
      <c r="H160" s="7">
        <f t="shared" si="0"/>
        <v>9</v>
      </c>
      <c r="I160" s="7" t="str">
        <f>IF(G160="H","Jr",IF(OR(G160="E",G160="G"),"Cadet","Sr"))</f>
        <v>Sr</v>
      </c>
      <c r="J160" s="10" t="str">
        <f>IF(G160="DESB","DESIG B",IF(G160="Z","SENIOR",IF(G160="H","JUNIOR",IF(G160="G","CDT-WLDS",IF(G160="E","CADET",G160)))))</f>
        <v>SR-A</v>
      </c>
      <c r="K160" s="5" t="str">
        <f>IF(MOD(L160,1)&lt;&gt;0,"T-","")&amp;INT(L160)&amp;IF(AND(INT(L160)&gt;=11,INT(L160)&lt;14),"th",IF(MOD(INT(L160),10)=1,"st",IF(MOD(INT(L160),10)=2,"nd",IF(MOD(INT(L160),10)=3,"rd","th"))))</f>
        <v>20th</v>
      </c>
      <c r="L160" s="5">
        <v>20</v>
      </c>
      <c r="M160" s="5">
        <f>IF(OR(L160&gt;=33,ISNUMBER(L160)=FALSE),0,VLOOKUP(L160,PointTable,$H160,TRUE))*IF(N160&gt;0,N160,1)</f>
        <v>397.97999999999996</v>
      </c>
      <c r="N160" s="5">
        <v>1.188</v>
      </c>
      <c r="O160" s="5"/>
    </row>
    <row r="161" spans="1:15" ht="12.75">
      <c r="A161" s="13" t="s">
        <v>83</v>
      </c>
      <c r="B161" s="12" t="s">
        <v>21</v>
      </c>
      <c r="C161" s="5" t="s">
        <v>218</v>
      </c>
      <c r="D161" s="5" t="str">
        <f>C161&amp;"/"&amp;B161</f>
        <v>Bogota, COL/ME</v>
      </c>
      <c r="E161" s="6">
        <v>36618</v>
      </c>
      <c r="F161" s="5">
        <v>9</v>
      </c>
      <c r="G161" s="10" t="s">
        <v>16</v>
      </c>
      <c r="H161" s="7">
        <f t="shared" si="0"/>
        <v>9</v>
      </c>
      <c r="I161" s="7" t="str">
        <f>IF(G161="H","Jr",IF(OR(G161="E",G161="G"),"Cadet","Sr"))</f>
        <v>Sr</v>
      </c>
      <c r="J161" s="10" t="str">
        <f>IF(G161="DESB","DESIG B",IF(G161="Z","SENIOR",IF(G161="H","JUNIOR",IF(G161="G","CDT-WLDS",IF(G161="E","CADET",G161)))))</f>
        <v>SR-A</v>
      </c>
      <c r="K161" s="5" t="str">
        <f>IF(MOD(L161,1)&lt;&gt;0,"T-","")&amp;INT(L161)&amp;IF(AND(INT(L161)&gt;=11,INT(L161)&lt;14),"th",IF(MOD(INT(L161),10)=1,"st",IF(MOD(INT(L161),10)=2,"nd",IF(MOD(INT(L161),10)=3,"rd","th"))))</f>
        <v>28th</v>
      </c>
      <c r="L161" s="5">
        <v>28</v>
      </c>
      <c r="M161" s="5">
        <f>IF(OR(L161&gt;=33,ISNUMBER(L161)=FALSE),0,VLOOKUP(L161,PointTable,$H161,TRUE))*IF(N161&gt;0,N161,1)</f>
        <v>350.46</v>
      </c>
      <c r="N161" s="5">
        <v>1.188</v>
      </c>
      <c r="O161" s="5"/>
    </row>
    <row r="162" spans="1:15" ht="12.75">
      <c r="A162" s="13" t="s">
        <v>32</v>
      </c>
      <c r="B162" s="12" t="s">
        <v>20</v>
      </c>
      <c r="C162" s="5" t="s">
        <v>33</v>
      </c>
      <c r="D162" s="5" t="str">
        <f>C162&amp;"/"&amp;B162</f>
        <v>Ipswich, GBR/WE</v>
      </c>
      <c r="E162" s="6">
        <v>36618</v>
      </c>
      <c r="F162" s="5">
        <v>10</v>
      </c>
      <c r="G162" s="10" t="s">
        <v>16</v>
      </c>
      <c r="H162" s="7">
        <f t="shared" si="0"/>
        <v>9</v>
      </c>
      <c r="I162" s="7" t="str">
        <f>IF(G162="H","Jr",IF(OR(G162="E",G162="G"),"Cadet","Sr"))</f>
        <v>Sr</v>
      </c>
      <c r="J162" s="10" t="str">
        <f>IF(G162="DESB","DESIG B",IF(G162="Z","SENIOR",IF(G162="H","JUNIOR",IF(G162="G","CDT-WLDS",IF(G162="E","CADET",G162)))))</f>
        <v>SR-A</v>
      </c>
      <c r="K162" s="5" t="str">
        <f>IF(MOD(L162,1)&lt;&gt;0,"T-","")&amp;INT(L162)&amp;IF(AND(INT(L162)&gt;=11,INT(L162)&lt;14),"th",IF(MOD(INT(L162),10)=1,"st",IF(MOD(INT(L162),10)=2,"nd",IF(MOD(INT(L162),10)=3,"rd","th"))))</f>
        <v>30th</v>
      </c>
      <c r="L162" s="5">
        <v>30</v>
      </c>
      <c r="M162" s="5">
        <f>IF(OR(L162&gt;=33,ISNUMBER(L162)=FALSE),0,VLOOKUP(L162,PointTable,$H162,TRUE))*IF(N162&gt;0,N162,1)</f>
        <v>509.58</v>
      </c>
      <c r="N162" s="5">
        <v>1.788</v>
      </c>
      <c r="O162" s="5"/>
    </row>
    <row r="163" spans="1:15" ht="12.75">
      <c r="A163" s="13" t="s">
        <v>210</v>
      </c>
      <c r="B163" s="12" t="s">
        <v>20</v>
      </c>
      <c r="C163" s="5" t="s">
        <v>33</v>
      </c>
      <c r="D163" s="5" t="str">
        <f>C163&amp;"/"&amp;B163</f>
        <v>Ipswich, GBR/WE</v>
      </c>
      <c r="E163" s="6">
        <v>36618</v>
      </c>
      <c r="F163" s="5">
        <v>10</v>
      </c>
      <c r="G163" s="10" t="s">
        <v>16</v>
      </c>
      <c r="H163" s="7">
        <f t="shared" si="0"/>
        <v>9</v>
      </c>
      <c r="I163" s="7" t="str">
        <f>IF(G163="H","Jr",IF(OR(G163="E",G163="G"),"Cadet","Sr"))</f>
        <v>Sr</v>
      </c>
      <c r="J163" s="10" t="str">
        <f>IF(G163="DESB","DESIG B",IF(G163="Z","SENIOR",IF(G163="H","JUNIOR",IF(G163="G","CDT-WLDS",IF(G163="E","CADET",G163)))))</f>
        <v>SR-A</v>
      </c>
      <c r="K163" s="5" t="str">
        <f>IF(MOD(L163,1)&lt;&gt;0,"T-","")&amp;INT(L163)&amp;IF(AND(INT(L163)&gt;=11,INT(L163)&lt;14),"th",IF(MOD(INT(L163),10)=1,"st",IF(MOD(INT(L163),10)=2,"nd",IF(MOD(INT(L163),10)=3,"rd","th"))))</f>
        <v>31st</v>
      </c>
      <c r="L163" s="5">
        <v>31</v>
      </c>
      <c r="M163" s="5">
        <f>IF(OR(L163&gt;=33,ISNUMBER(L163)=FALSE),0,VLOOKUP(L163,PointTable,$H163,TRUE))*IF(N163&gt;0,N163,1)</f>
        <v>500.64</v>
      </c>
      <c r="N163" s="5">
        <v>1.788</v>
      </c>
      <c r="O163" s="5"/>
    </row>
    <row r="164" spans="1:15" ht="12.75">
      <c r="A164" s="13" t="s">
        <v>64</v>
      </c>
      <c r="B164" s="12" t="s">
        <v>20</v>
      </c>
      <c r="C164" s="5" t="s">
        <v>33</v>
      </c>
      <c r="D164" s="5" t="str">
        <f>C164&amp;"/"&amp;B164</f>
        <v>Ipswich, GBR/WE</v>
      </c>
      <c r="E164" s="6">
        <v>36618</v>
      </c>
      <c r="F164" s="5">
        <v>10</v>
      </c>
      <c r="G164" s="10" t="s">
        <v>16</v>
      </c>
      <c r="H164" s="7">
        <f t="shared" si="0"/>
        <v>9</v>
      </c>
      <c r="I164" s="7" t="str">
        <f>IF(G164="H","Jr",IF(OR(G164="E",G164="G"),"Cadet","Sr"))</f>
        <v>Sr</v>
      </c>
      <c r="J164" s="10" t="str">
        <f>IF(G164="DESB","DESIG B",IF(G164="Z","SENIOR",IF(G164="H","JUNIOR",IF(G164="G","CDT-WLDS",IF(G164="E","CADET",G164)))))</f>
        <v>SR-A</v>
      </c>
      <c r="K164" s="5" t="str">
        <f>IF(MOD(L164,1)&lt;&gt;0,"T-","")&amp;INT(L164)&amp;IF(AND(INT(L164)&gt;=11,INT(L164)&lt;14),"th",IF(MOD(INT(L164),10)=1,"st",IF(MOD(INT(L164),10)=2,"nd",IF(MOD(INT(L164),10)=3,"rd","th"))))</f>
        <v>32nd</v>
      </c>
      <c r="L164" s="5">
        <v>32</v>
      </c>
      <c r="M164" s="5">
        <f>IF(OR(L164&gt;=33,ISNUMBER(L164)=FALSE),0,VLOOKUP(L164,PointTable,$H164,TRUE))*IF(N164&gt;0,N164,1)</f>
        <v>491.7</v>
      </c>
      <c r="N164" s="5">
        <v>1.788</v>
      </c>
      <c r="O164" s="5"/>
    </row>
    <row r="165" spans="1:15" ht="12.75">
      <c r="A165" s="13" t="s">
        <v>27</v>
      </c>
      <c r="B165" s="12" t="s">
        <v>21</v>
      </c>
      <c r="C165" s="5" t="s">
        <v>218</v>
      </c>
      <c r="D165" s="5" t="str">
        <f>C165&amp;"/"&amp;B165</f>
        <v>Bogota, COL/ME</v>
      </c>
      <c r="E165" s="6">
        <v>36618</v>
      </c>
      <c r="F165" s="5">
        <v>9</v>
      </c>
      <c r="G165" s="10" t="s">
        <v>16</v>
      </c>
      <c r="H165" s="7">
        <f t="shared" si="0"/>
        <v>9</v>
      </c>
      <c r="I165" s="7" t="str">
        <f>IF(G165="H","Jr",IF(OR(G165="E",G165="G"),"Cadet","Sr"))</f>
        <v>Sr</v>
      </c>
      <c r="J165" s="10" t="str">
        <f>IF(G165="DESB","DESIG B",IF(G165="Z","SENIOR",IF(G165="H","JUNIOR",IF(G165="G","CDT-WLDS",IF(G165="E","CADET",G165)))))</f>
        <v>SR-A</v>
      </c>
      <c r="K165" s="5" t="str">
        <f>IF(MOD(L165,1)&lt;&gt;0,"T-","")&amp;INT(L165)&amp;IF(AND(INT(L165)&gt;=11,INT(L165)&lt;14),"th",IF(MOD(INT(L165),10)=1,"st",IF(MOD(INT(L165),10)=2,"nd",IF(MOD(INT(L165),10)=3,"rd","th"))))</f>
        <v>32nd</v>
      </c>
      <c r="L165" s="5">
        <v>32</v>
      </c>
      <c r="M165" s="5">
        <f>IF(OR(L165&gt;=33,ISNUMBER(L165)=FALSE),0,VLOOKUP(L165,PointTable,$H165,TRUE))*IF(N165&gt;0,N165,1)</f>
        <v>326.7</v>
      </c>
      <c r="N165" s="5">
        <v>1.188</v>
      </c>
      <c r="O165" s="5"/>
    </row>
    <row r="166" spans="1:15" ht="12.75">
      <c r="A166" s="13" t="s">
        <v>55</v>
      </c>
      <c r="B166" s="12" t="s">
        <v>13</v>
      </c>
      <c r="C166" s="5" t="s">
        <v>114</v>
      </c>
      <c r="D166" s="5" t="str">
        <f>C166&amp;"/"&amp;B166</f>
        <v>Bonn, GER/MF</v>
      </c>
      <c r="E166" s="6">
        <v>36625</v>
      </c>
      <c r="F166" s="5">
        <v>10</v>
      </c>
      <c r="G166" s="10" t="s">
        <v>16</v>
      </c>
      <c r="H166" s="7">
        <f t="shared" si="0"/>
        <v>9</v>
      </c>
      <c r="I166" s="7" t="str">
        <f>IF(G166="H","Jr",IF(OR(G166="E",G166="G"),"Cadet","Sr"))</f>
        <v>Sr</v>
      </c>
      <c r="J166" s="10" t="str">
        <f>IF(G166="DESB","DESIG B",IF(G166="Z","SENIOR",IF(G166="H","JUNIOR",IF(G166="G","CDT-WLDS",IF(G166="E","CADET",G166)))))</f>
        <v>SR-A</v>
      </c>
      <c r="K166" s="5" t="str">
        <f>IF(MOD(L166,1)&lt;&gt;0,"T-","")&amp;INT(L166)&amp;IF(AND(INT(L166)&gt;=11,INT(L166)&lt;14),"th",IF(MOD(INT(L166),10)=1,"st",IF(MOD(INT(L166),10)=2,"nd",IF(MOD(INT(L166),10)=3,"rd","th"))))</f>
        <v>1st</v>
      </c>
      <c r="L166" s="5">
        <v>1</v>
      </c>
      <c r="M166" s="5">
        <f>IF(OR(L166&gt;=33,ISNUMBER(L166)=FALSE),0,VLOOKUP(L166,PointTable,$H166,TRUE))*IF(N166&gt;0,N166,1)</f>
        <v>2000</v>
      </c>
      <c r="N166" s="5">
        <v>2</v>
      </c>
      <c r="O166" s="5"/>
    </row>
    <row r="167" spans="1:15" ht="12.75">
      <c r="A167" s="13" t="s">
        <v>84</v>
      </c>
      <c r="B167" s="12" t="s">
        <v>21</v>
      </c>
      <c r="C167" s="5" t="s">
        <v>135</v>
      </c>
      <c r="D167" s="5" t="str">
        <f>C167&amp;"/"&amp;B167</f>
        <v>Buenos Aires, ARG/ME</v>
      </c>
      <c r="E167" s="6">
        <v>36632</v>
      </c>
      <c r="F167" s="5">
        <v>9</v>
      </c>
      <c r="G167" s="10" t="s">
        <v>16</v>
      </c>
      <c r="H167" s="7">
        <f t="shared" si="0"/>
        <v>9</v>
      </c>
      <c r="I167" s="7" t="str">
        <f>IF(G167="H","Jr",IF(OR(G167="E",G167="G"),"Cadet","Sr"))</f>
        <v>Sr</v>
      </c>
      <c r="J167" s="10" t="str">
        <f>IF(G167="DESB","DESIG B",IF(G167="Z","SENIOR",IF(G167="H","JUNIOR",IF(G167="G","CDT-WLDS",IF(G167="E","CADET",G167)))))</f>
        <v>SR-A</v>
      </c>
      <c r="K167" s="5" t="str">
        <f>IF(MOD(L167,1)&lt;&gt;0,"T-","")&amp;INT(L167)&amp;IF(AND(INT(L167)&gt;=11,INT(L167)&lt;14),"th",IF(MOD(INT(L167),10)=1,"st",IF(MOD(INT(L167),10)=2,"nd",IF(MOD(INT(L167),10)=3,"rd","th"))))</f>
        <v>3rd</v>
      </c>
      <c r="L167" s="5">
        <v>3</v>
      </c>
      <c r="M167" s="5">
        <f>IF(OR(L167&gt;=33,ISNUMBER(L167)=FALSE),0,VLOOKUP(L167,PointTable,$H167,TRUE))*IF(N167&gt;0,N167,1)</f>
        <v>957.0999999999999</v>
      </c>
      <c r="N167" s="5">
        <v>1.126</v>
      </c>
      <c r="O167" s="5"/>
    </row>
    <row r="168" spans="1:15" ht="12.75">
      <c r="A168" s="13" t="s">
        <v>93</v>
      </c>
      <c r="B168" s="12" t="s">
        <v>13</v>
      </c>
      <c r="C168" s="5" t="s">
        <v>219</v>
      </c>
      <c r="D168" s="5" t="str">
        <f>C168&amp;"/"&amp;B168</f>
        <v>Copenhagen, DEN/MF</v>
      </c>
      <c r="E168" s="6">
        <v>36632</v>
      </c>
      <c r="F168" s="5">
        <v>10</v>
      </c>
      <c r="G168" s="10" t="s">
        <v>16</v>
      </c>
      <c r="H168" s="7">
        <f t="shared" si="0"/>
        <v>9</v>
      </c>
      <c r="I168" s="7" t="str">
        <f>IF(G168="H","Jr",IF(OR(G168="E",G168="G"),"Cadet","Sr"))</f>
        <v>Sr</v>
      </c>
      <c r="J168" s="10" t="str">
        <f>IF(G168="DESB","DESIG B",IF(G168="Z","SENIOR",IF(G168="H","JUNIOR",IF(G168="G","CDT-WLDS",IF(G168="E","CADET",G168)))))</f>
        <v>SR-A</v>
      </c>
      <c r="K168" s="5" t="str">
        <f>IF(MOD(L168,1)&lt;&gt;0,"T-","")&amp;INT(L168)&amp;IF(AND(INT(L168)&gt;=11,INT(L168)&lt;14),"th",IF(MOD(INT(L168),10)=1,"st",IF(MOD(INT(L168),10)=2,"nd",IF(MOD(INT(L168),10)=3,"rd","th"))))</f>
        <v>8th</v>
      </c>
      <c r="L168" s="5">
        <v>8</v>
      </c>
      <c r="M168" s="5">
        <f>IF(OR(L168&gt;=33,ISNUMBER(L168)=FALSE),0,VLOOKUP(L168,PointTable,$H168,TRUE))*IF(N168&gt;0,N168,1)</f>
        <v>679.52</v>
      </c>
      <c r="N168" s="5">
        <v>0.992</v>
      </c>
      <c r="O168" s="5"/>
    </row>
    <row r="169" spans="1:15" ht="12.75">
      <c r="A169" s="13" t="s">
        <v>122</v>
      </c>
      <c r="B169" s="12" t="s">
        <v>21</v>
      </c>
      <c r="C169" s="5" t="s">
        <v>135</v>
      </c>
      <c r="D169" s="5" t="str">
        <f>C169&amp;"/"&amp;B169</f>
        <v>Buenos Aires, ARG/ME</v>
      </c>
      <c r="E169" s="6">
        <v>36632</v>
      </c>
      <c r="F169" s="5">
        <v>9</v>
      </c>
      <c r="G169" s="10" t="s">
        <v>16</v>
      </c>
      <c r="H169" s="7">
        <f t="shared" si="0"/>
        <v>9</v>
      </c>
      <c r="I169" s="7" t="str">
        <f>IF(G169="H","Jr",IF(OR(G169="E",G169="G"),"Cadet","Sr"))</f>
        <v>Sr</v>
      </c>
      <c r="J169" s="10" t="str">
        <f>IF(G169="DESB","DESIG B",IF(G169="Z","SENIOR",IF(G169="H","JUNIOR",IF(G169="G","CDT-WLDS",IF(G169="E","CADET",G169)))))</f>
        <v>SR-A</v>
      </c>
      <c r="K169" s="5" t="str">
        <f>IF(MOD(L169,1)&lt;&gt;0,"T-","")&amp;INT(L169)&amp;IF(AND(INT(L169)&gt;=11,INT(L169)&lt;14),"th",IF(MOD(INT(L169),10)=1,"st",IF(MOD(INT(L169),10)=2,"nd",IF(MOD(INT(L169),10)=3,"rd","th"))))</f>
        <v>12th</v>
      </c>
      <c r="L169" s="5">
        <v>12</v>
      </c>
      <c r="M169" s="5">
        <f>IF(OR(L169&gt;=33,ISNUMBER(L169)=FALSE),0,VLOOKUP(L169,PointTable,$H169,TRUE))*IF(N169&gt;0,N169,1)</f>
        <v>585.52</v>
      </c>
      <c r="N169" s="5">
        <v>1.126</v>
      </c>
      <c r="O169" s="5"/>
    </row>
    <row r="170" spans="1:15" ht="12.75">
      <c r="A170" s="13" t="s">
        <v>18</v>
      </c>
      <c r="B170" s="12" t="s">
        <v>17</v>
      </c>
      <c r="C170" s="13" t="s">
        <v>220</v>
      </c>
      <c r="D170" s="5" t="str">
        <f>C170&amp;"/"&amp;B170</f>
        <v>Leipzig, GER/WF</v>
      </c>
      <c r="E170" s="6">
        <v>36632</v>
      </c>
      <c r="F170" s="5">
        <v>10</v>
      </c>
      <c r="G170" s="10" t="s">
        <v>16</v>
      </c>
      <c r="H170" s="7">
        <f t="shared" si="0"/>
        <v>9</v>
      </c>
      <c r="I170" s="7" t="str">
        <f>IF(G170="H","Jr",IF(OR(G170="E",G170="G"),"Cadet","Sr"))</f>
        <v>Sr</v>
      </c>
      <c r="J170" s="10" t="str">
        <f>IF(G170="DESB","DESIG B",IF(G170="Z","SENIOR",IF(G170="H","JUNIOR",IF(G170="G","CDT-WLDS",IF(G170="E","CADET",G170)))))</f>
        <v>SR-A</v>
      </c>
      <c r="K170" s="5" t="str">
        <f>IF(MOD(L170,1)&lt;&gt;0,"T-","")&amp;INT(L170)&amp;IF(AND(INT(L170)&gt;=11,INT(L170)&lt;14),"th",IF(MOD(INT(L170),10)=1,"st",IF(MOD(INT(L170),10)=2,"nd",IF(MOD(INT(L170),10)=3,"rd","th"))))</f>
        <v>T-22nd</v>
      </c>
      <c r="L170" s="5">
        <v>22.5</v>
      </c>
      <c r="M170" s="5">
        <f>IF(OR(L170&gt;=33,ISNUMBER(L170)=FALSE),0,VLOOKUP(L170,PointTable,$H170,TRUE))*IF(N170&gt;0,N170,1)</f>
        <v>645</v>
      </c>
      <c r="N170" s="5">
        <v>2</v>
      </c>
      <c r="O170" s="5"/>
    </row>
    <row r="171" spans="1:15" ht="12.75">
      <c r="A171" s="13" t="s">
        <v>27</v>
      </c>
      <c r="B171" s="12" t="s">
        <v>21</v>
      </c>
      <c r="C171" s="5" t="s">
        <v>135</v>
      </c>
      <c r="D171" s="5" t="str">
        <f>C171&amp;"/"&amp;B171</f>
        <v>Buenos Aires, ARG/ME</v>
      </c>
      <c r="E171" s="6">
        <v>36632</v>
      </c>
      <c r="F171" s="5">
        <v>9</v>
      </c>
      <c r="G171" s="10" t="s">
        <v>16</v>
      </c>
      <c r="H171" s="7">
        <f t="shared" si="0"/>
        <v>9</v>
      </c>
      <c r="I171" s="7" t="str">
        <f>IF(G171="H","Jr",IF(OR(G171="E",G171="G"),"Cadet","Sr"))</f>
        <v>Sr</v>
      </c>
      <c r="J171" s="10" t="str">
        <f>IF(G171="DESB","DESIG B",IF(G171="Z","SENIOR",IF(G171="H","JUNIOR",IF(G171="G","CDT-WLDS",IF(G171="E","CADET",G171)))))</f>
        <v>SR-A</v>
      </c>
      <c r="K171" s="5" t="str">
        <f>IF(MOD(L171,1)&lt;&gt;0,"T-","")&amp;INT(L171)&amp;IF(AND(INT(L171)&gt;=11,INT(L171)&lt;14),"th",IF(MOD(INT(L171),10)=1,"st",IF(MOD(INT(L171),10)=2,"nd",IF(MOD(INT(L171),10)=3,"rd","th"))))</f>
        <v>26th</v>
      </c>
      <c r="L171" s="5">
        <v>26</v>
      </c>
      <c r="M171" s="5">
        <f>IF(OR(L171&gt;=33,ISNUMBER(L171)=FALSE),0,VLOOKUP(L171,PointTable,$H171,TRUE))*IF(N171&gt;0,N171,1)</f>
        <v>343.42999999999995</v>
      </c>
      <c r="N171" s="5">
        <v>1.126</v>
      </c>
      <c r="O171" s="5"/>
    </row>
    <row r="172" spans="1:15" ht="12.75">
      <c r="A172" s="13" t="s">
        <v>71</v>
      </c>
      <c r="B172" s="12" t="s">
        <v>11</v>
      </c>
      <c r="C172" s="5" t="s">
        <v>63</v>
      </c>
      <c r="D172" s="5" t="str">
        <f>C172&amp;"/"&amp;B172</f>
        <v>Sofia, BUL/MS</v>
      </c>
      <c r="E172" s="6">
        <v>36639</v>
      </c>
      <c r="F172" s="5">
        <v>10</v>
      </c>
      <c r="G172" s="10" t="s">
        <v>16</v>
      </c>
      <c r="H172" s="7">
        <f t="shared" si="0"/>
        <v>9</v>
      </c>
      <c r="I172" s="7" t="str">
        <f>IF(G172="H","Jr",IF(OR(G172="E",G172="G"),"Cadet","Sr"))</f>
        <v>Sr</v>
      </c>
      <c r="J172" s="10" t="str">
        <f>IF(G172="DESB","DESIG B",IF(G172="Z","SENIOR",IF(G172="H","JUNIOR",IF(G172="G","CDT-WLDS",IF(G172="E","CADET",G172)))))</f>
        <v>SR-A</v>
      </c>
      <c r="K172" s="5" t="str">
        <f>IF(MOD(L172,1)&lt;&gt;0,"T-","")&amp;INT(L172)&amp;IF(AND(INT(L172)&gt;=11,INT(L172)&lt;14),"th",IF(MOD(INT(L172),10)=1,"st",IF(MOD(INT(L172),10)=2,"nd",IF(MOD(INT(L172),10)=3,"rd","th"))))</f>
        <v>15th</v>
      </c>
      <c r="L172" s="5">
        <v>15</v>
      </c>
      <c r="M172" s="5">
        <f>IF(OR(L172&gt;=33,ISNUMBER(L172)=FALSE),0,VLOOKUP(L172,PointTable,$H172,TRUE))*IF(N172&gt;0,N172,1)</f>
        <v>1010</v>
      </c>
      <c r="N172" s="5">
        <v>2</v>
      </c>
      <c r="O172" s="5"/>
    </row>
    <row r="173" spans="1:15" ht="12.75">
      <c r="A173" s="13" t="s">
        <v>122</v>
      </c>
      <c r="B173" s="12" t="s">
        <v>21</v>
      </c>
      <c r="C173" s="5" t="s">
        <v>228</v>
      </c>
      <c r="D173" s="5" t="str">
        <f>C173&amp;"/"&amp;B173</f>
        <v>Heidenheim, GER/ME</v>
      </c>
      <c r="E173" s="6">
        <v>36645</v>
      </c>
      <c r="F173" s="5">
        <v>10</v>
      </c>
      <c r="G173" s="10" t="s">
        <v>16</v>
      </c>
      <c r="H173" s="7">
        <f t="shared" si="0"/>
        <v>9</v>
      </c>
      <c r="I173" s="7" t="str">
        <f>IF(G173="H","Jr",IF(OR(G173="E",G173="G"),"Cadet","Sr"))</f>
        <v>Sr</v>
      </c>
      <c r="J173" s="10" t="str">
        <f>IF(G173="DESB","DESIG B",IF(G173="Z","SENIOR",IF(G173="H","JUNIOR",IF(G173="G","CDT-WLDS",IF(G173="E","CADET",G173)))))</f>
        <v>SR-A</v>
      </c>
      <c r="K173" s="5" t="str">
        <f>IF(MOD(L173,1)&lt;&gt;0,"T-","")&amp;INT(L173)&amp;IF(AND(INT(L173)&gt;=11,INT(L173)&lt;14),"th",IF(MOD(INT(L173),10)=1,"st",IF(MOD(INT(L173),10)=2,"nd",IF(MOD(INT(L173),10)=3,"rd","th"))))</f>
        <v>26th</v>
      </c>
      <c r="L173" s="5">
        <v>26</v>
      </c>
      <c r="M173" s="5">
        <f>IF(OR(L173&gt;=33,ISNUMBER(L173)=FALSE),0,VLOOKUP(L173,PointTable,$H173,TRUE))*IF(N173&gt;0,N173,1)</f>
        <v>610</v>
      </c>
      <c r="N173" s="5">
        <v>2</v>
      </c>
      <c r="O173" s="5"/>
    </row>
    <row r="174" spans="1:15" ht="12.75">
      <c r="A174" s="13" t="s">
        <v>23</v>
      </c>
      <c r="B174" s="12" t="s">
        <v>17</v>
      </c>
      <c r="C174" s="13" t="s">
        <v>65</v>
      </c>
      <c r="D174" s="5" t="str">
        <f>C174&amp;"/"&amp;B174</f>
        <v>Como, ITA/WF</v>
      </c>
      <c r="E174" s="6">
        <v>36646</v>
      </c>
      <c r="F174" s="5">
        <v>10</v>
      </c>
      <c r="G174" s="10" t="s">
        <v>16</v>
      </c>
      <c r="H174" s="7">
        <f t="shared" si="0"/>
        <v>9</v>
      </c>
      <c r="I174" s="7" t="str">
        <f>IF(G174="H","Jr",IF(OR(G174="E",G174="G"),"Cadet","Sr"))</f>
        <v>Sr</v>
      </c>
      <c r="J174" s="10" t="str">
        <f>IF(G174="DESB","DESIG B",IF(G174="Z","SENIOR",IF(G174="H","JUNIOR",IF(G174="G","CDT-WLDS",IF(G174="E","CADET",G174)))))</f>
        <v>SR-A</v>
      </c>
      <c r="K174" s="5" t="str">
        <f>IF(MOD(L174,1)&lt;&gt;0,"T-","")&amp;INT(L174)&amp;IF(AND(INT(L174)&gt;=11,INT(L174)&lt;14),"th",IF(MOD(INT(L174),10)=1,"st",IF(MOD(INT(L174),10)=2,"nd",IF(MOD(INT(L174),10)=3,"rd","th"))))</f>
        <v>3rd</v>
      </c>
      <c r="L174" s="5">
        <v>3</v>
      </c>
      <c r="M174" s="5">
        <f>IF(OR(L174&gt;=33,ISNUMBER(L174)=FALSE),0,VLOOKUP(L174,PointTable,$H174,TRUE))*IF(N174&gt;0,N174,1)</f>
        <v>1700</v>
      </c>
      <c r="N174" s="5">
        <v>2</v>
      </c>
      <c r="O174" s="5"/>
    </row>
    <row r="175" spans="1:15" ht="12.75">
      <c r="A175" s="13" t="s">
        <v>18</v>
      </c>
      <c r="B175" s="12" t="s">
        <v>17</v>
      </c>
      <c r="C175" s="13" t="s">
        <v>65</v>
      </c>
      <c r="D175" s="5" t="str">
        <f>C175&amp;"/"&amp;B175</f>
        <v>Como, ITA/WF</v>
      </c>
      <c r="E175" s="6">
        <v>36646</v>
      </c>
      <c r="F175" s="5">
        <v>10</v>
      </c>
      <c r="G175" s="10" t="s">
        <v>16</v>
      </c>
      <c r="H175" s="7">
        <f t="shared" si="0"/>
        <v>9</v>
      </c>
      <c r="I175" s="7" t="str">
        <f>IF(G175="H","Jr",IF(OR(G175="E",G175="G"),"Cadet","Sr"))</f>
        <v>Sr</v>
      </c>
      <c r="J175" s="10" t="str">
        <f>IF(G175="DESB","DESIG B",IF(G175="Z","SENIOR",IF(G175="H","JUNIOR",IF(G175="G","CDT-WLDS",IF(G175="E","CADET",G175)))))</f>
        <v>SR-A</v>
      </c>
      <c r="K175" s="5" t="str">
        <f>IF(MOD(L175,1)&lt;&gt;0,"T-","")&amp;INT(L175)&amp;IF(AND(INT(L175)&gt;=11,INT(L175)&lt;14),"th",IF(MOD(INT(L175),10)=1,"st",IF(MOD(INT(L175),10)=2,"nd",IF(MOD(INT(L175),10)=3,"rd","th"))))</f>
        <v>8th</v>
      </c>
      <c r="L175" s="5">
        <v>8</v>
      </c>
      <c r="M175" s="5">
        <f>IF(OR(L175&gt;=33,ISNUMBER(L175)=FALSE),0,VLOOKUP(L175,PointTable,$H175,TRUE))*IF(N175&gt;0,N175,1)</f>
        <v>1370</v>
      </c>
      <c r="N175" s="5">
        <v>2</v>
      </c>
      <c r="O175" s="5"/>
    </row>
    <row r="176" spans="1:15" ht="12.75">
      <c r="A176" s="13" t="s">
        <v>193</v>
      </c>
      <c r="B176" s="12" t="s">
        <v>17</v>
      </c>
      <c r="C176" s="13" t="s">
        <v>65</v>
      </c>
      <c r="D176" s="5" t="str">
        <f>C176&amp;"/"&amp;B176</f>
        <v>Como, ITA/WF</v>
      </c>
      <c r="E176" s="6">
        <v>36646</v>
      </c>
      <c r="F176" s="5">
        <v>10</v>
      </c>
      <c r="G176" s="10" t="s">
        <v>16</v>
      </c>
      <c r="H176" s="7">
        <f t="shared" si="0"/>
        <v>9</v>
      </c>
      <c r="I176" s="7" t="str">
        <f>IF(G176="H","Jr",IF(OR(G176="E",G176="G"),"Cadet","Sr"))</f>
        <v>Sr</v>
      </c>
      <c r="J176" s="10" t="str">
        <f>IF(G176="DESB","DESIG B",IF(G176="Z","SENIOR",IF(G176="H","JUNIOR",IF(G176="G","CDT-WLDS",IF(G176="E","CADET",G176)))))</f>
        <v>SR-A</v>
      </c>
      <c r="K176" s="5" t="str">
        <f>IF(MOD(L176,1)&lt;&gt;0,"T-","")&amp;INT(L176)&amp;IF(AND(INT(L176)&gt;=11,INT(L176)&lt;14),"th",IF(MOD(INT(L176),10)=1,"st",IF(MOD(INT(L176),10)=2,"nd",IF(MOD(INT(L176),10)=3,"rd","th"))))</f>
        <v>14th</v>
      </c>
      <c r="L176" s="5">
        <v>14</v>
      </c>
      <c r="M176" s="5">
        <f>IF(OR(L176&gt;=33,ISNUMBER(L176)=FALSE),0,VLOOKUP(L176,PointTable,$H176,TRUE))*IF(N176&gt;0,N176,1)</f>
        <v>1020</v>
      </c>
      <c r="N176" s="5">
        <v>2</v>
      </c>
      <c r="O176" s="5"/>
    </row>
    <row r="177" spans="1:15" ht="12.75">
      <c r="A177" s="13" t="s">
        <v>23</v>
      </c>
      <c r="B177" s="12" t="s">
        <v>17</v>
      </c>
      <c r="C177" s="13" t="s">
        <v>131</v>
      </c>
      <c r="D177" s="5" t="str">
        <f>C177&amp;"/"&amp;B177</f>
        <v>Paris, FRA/WF</v>
      </c>
      <c r="E177" s="6">
        <v>36652</v>
      </c>
      <c r="F177" s="5">
        <v>10</v>
      </c>
      <c r="G177" s="10" t="s">
        <v>16</v>
      </c>
      <c r="H177" s="7">
        <f t="shared" si="0"/>
        <v>9</v>
      </c>
      <c r="I177" s="7" t="str">
        <f>IF(G177="H","Jr",IF(OR(G177="E",G177="G"),"Cadet","Sr"))</f>
        <v>Sr</v>
      </c>
      <c r="J177" s="10" t="str">
        <f>IF(G177="DESB","DESIG B",IF(G177="Z","SENIOR",IF(G177="H","JUNIOR",IF(G177="G","CDT-WLDS",IF(G177="E","CADET",G177)))))</f>
        <v>SR-A</v>
      </c>
      <c r="K177" s="5" t="str">
        <f>IF(MOD(L177,1)&lt;&gt;0,"T-","")&amp;INT(L177)&amp;IF(AND(INT(L177)&gt;=11,INT(L177)&lt;14),"th",IF(MOD(INT(L177),10)=1,"st",IF(MOD(INT(L177),10)=2,"nd",IF(MOD(INT(L177),10)=3,"rd","th"))))</f>
        <v>7th</v>
      </c>
      <c r="L177" s="5">
        <v>7</v>
      </c>
      <c r="M177" s="5">
        <f>IF(OR(L177&gt;=33,ISNUMBER(L177)=FALSE),0,VLOOKUP(L177,PointTable,$H177,TRUE))*IF(N177&gt;0,N177,1)</f>
        <v>1380</v>
      </c>
      <c r="N177" s="5">
        <v>2</v>
      </c>
      <c r="O177" s="5"/>
    </row>
    <row r="178" spans="1:15" ht="12.75">
      <c r="A178" s="13" t="s">
        <v>18</v>
      </c>
      <c r="B178" s="12" t="s">
        <v>17</v>
      </c>
      <c r="C178" s="13" t="s">
        <v>131</v>
      </c>
      <c r="D178" s="5" t="str">
        <f>C178&amp;"/"&amp;B178</f>
        <v>Paris, FRA/WF</v>
      </c>
      <c r="E178" s="6">
        <v>36652</v>
      </c>
      <c r="F178" s="5">
        <v>10</v>
      </c>
      <c r="G178" s="10" t="s">
        <v>16</v>
      </c>
      <c r="H178" s="7">
        <f t="shared" si="0"/>
        <v>9</v>
      </c>
      <c r="I178" s="7" t="str">
        <f>IF(G178="H","Jr",IF(OR(G178="E",G178="G"),"Cadet","Sr"))</f>
        <v>Sr</v>
      </c>
      <c r="J178" s="10" t="str">
        <f>IF(G178="DESB","DESIG B",IF(G178="Z","SENIOR",IF(G178="H","JUNIOR",IF(G178="G","CDT-WLDS",IF(G178="E","CADET",G178)))))</f>
        <v>SR-A</v>
      </c>
      <c r="K178" s="5" t="str">
        <f>IF(MOD(L178,1)&lt;&gt;0,"T-","")&amp;INT(L178)&amp;IF(AND(INT(L178)&gt;=11,INT(L178)&lt;14),"th",IF(MOD(INT(L178),10)=1,"st",IF(MOD(INT(L178),10)=2,"nd",IF(MOD(INT(L178),10)=3,"rd","th"))))</f>
        <v>21st</v>
      </c>
      <c r="L178" s="5">
        <v>21</v>
      </c>
      <c r="M178" s="5">
        <f>IF(OR(L178&gt;=33,ISNUMBER(L178)=FALSE),0,VLOOKUP(L178,PointTable,$H178,TRUE))*IF(N178&gt;0,N178,1)</f>
        <v>660</v>
      </c>
      <c r="N178" s="5">
        <v>2</v>
      </c>
      <c r="O178" s="5"/>
    </row>
    <row r="179" spans="1:15" ht="12.75">
      <c r="A179" s="13" t="s">
        <v>84</v>
      </c>
      <c r="B179" s="12" t="s">
        <v>21</v>
      </c>
      <c r="C179" s="5" t="s">
        <v>229</v>
      </c>
      <c r="D179" s="5" t="str">
        <f>C179&amp;"/"&amp;B179</f>
        <v>Bern, SUI/ME</v>
      </c>
      <c r="E179" s="6">
        <v>36653</v>
      </c>
      <c r="F179" s="5">
        <v>9</v>
      </c>
      <c r="G179" s="10" t="s">
        <v>16</v>
      </c>
      <c r="H179" s="7">
        <f t="shared" si="0"/>
        <v>9</v>
      </c>
      <c r="I179" s="7" t="str">
        <f>IF(G179="H","Jr",IF(OR(G179="E",G179="G"),"Cadet","Sr"))</f>
        <v>Sr</v>
      </c>
      <c r="J179" s="10" t="str">
        <f>IF(G179="DESB","DESIG B",IF(G179="Z","SENIOR",IF(G179="H","JUNIOR",IF(G179="G","CDT-WLDS",IF(G179="E","CADET",G179)))))</f>
        <v>SR-A</v>
      </c>
      <c r="K179" s="5" t="str">
        <f>IF(MOD(L179,1)&lt;&gt;0,"T-","")&amp;INT(L179)&amp;IF(AND(INT(L179)&gt;=11,INT(L179)&lt;14),"th",IF(MOD(INT(L179),10)=1,"st",IF(MOD(INT(L179),10)=2,"nd",IF(MOD(INT(L179),10)=3,"rd","th"))))</f>
        <v>22nd</v>
      </c>
      <c r="L179" s="5">
        <v>22</v>
      </c>
      <c r="M179" s="5">
        <f>IF(OR(L179&gt;=33,ISNUMBER(L179)=FALSE),0,VLOOKUP(L179,PointTable,$H179,TRUE))*IF(N179&gt;0,N179,1)</f>
        <v>557.05</v>
      </c>
      <c r="N179" s="5">
        <v>1.714</v>
      </c>
      <c r="O179" s="5"/>
    </row>
    <row r="180" spans="1:15" ht="12.75">
      <c r="A180" s="13" t="s">
        <v>71</v>
      </c>
      <c r="B180" s="12" t="s">
        <v>11</v>
      </c>
      <c r="C180" s="5" t="s">
        <v>230</v>
      </c>
      <c r="D180" s="5" t="str">
        <f>C180&amp;"/"&amp;B180</f>
        <v>Madrid, ESP/MS</v>
      </c>
      <c r="E180" s="6">
        <v>36660</v>
      </c>
      <c r="F180" s="5">
        <v>10</v>
      </c>
      <c r="G180" s="10" t="s">
        <v>16</v>
      </c>
      <c r="H180" s="7">
        <f t="shared" si="0"/>
        <v>9</v>
      </c>
      <c r="I180" s="7" t="str">
        <f>IF(G180="H","Jr",IF(OR(G180="E",G180="G"),"Cadet","Sr"))</f>
        <v>Sr</v>
      </c>
      <c r="J180" s="10" t="str">
        <f>IF(G180="DESB","DESIG B",IF(G180="Z","SENIOR",IF(G180="H","JUNIOR",IF(G180="G","CDT-WLDS",IF(G180="E","CADET",G180)))))</f>
        <v>SR-A</v>
      </c>
      <c r="K180" s="5" t="str">
        <f>IF(MOD(L180,1)&lt;&gt;0,"T-","")&amp;INT(L180)&amp;IF(AND(INT(L180)&gt;=11,INT(L180)&lt;14),"th",IF(MOD(INT(L180),10)=1,"st",IF(MOD(INT(L180),10)=2,"nd",IF(MOD(INT(L180),10)=3,"rd","th"))))</f>
        <v>T-24th</v>
      </c>
      <c r="L180" s="5">
        <v>24.5</v>
      </c>
      <c r="M180" s="5">
        <f>IF(OR(L180&gt;=33,ISNUMBER(L180)=FALSE),0,VLOOKUP(L180,PointTable,$H180,TRUE))*IF(N180&gt;0,N180,1)</f>
        <v>625</v>
      </c>
      <c r="N180" s="5">
        <v>2</v>
      </c>
      <c r="O180" s="5"/>
    </row>
    <row r="181" spans="1:15" ht="12.75">
      <c r="A181" s="13" t="s">
        <v>120</v>
      </c>
      <c r="B181" s="12" t="s">
        <v>97</v>
      </c>
      <c r="C181" s="34" t="s">
        <v>134</v>
      </c>
      <c r="D181" s="5" t="str">
        <f>C181&amp;"/"&amp;B181</f>
        <v>Nagykanizsa, HUN/WS</v>
      </c>
      <c r="E181" s="6">
        <v>36660</v>
      </c>
      <c r="F181" s="5">
        <v>10</v>
      </c>
      <c r="G181" s="10" t="s">
        <v>16</v>
      </c>
      <c r="H181" s="7">
        <f t="shared" si="0"/>
        <v>9</v>
      </c>
      <c r="I181" s="7" t="str">
        <f>IF(G181="H","Jr",IF(OR(G181="E",G181="G"),"Cadet","Sr"))</f>
        <v>Sr</v>
      </c>
      <c r="J181" s="10" t="str">
        <f>IF(G181="DESB","DESIG B",IF(G181="Z","SENIOR",IF(G181="H","JUNIOR",IF(G181="G","CDT-WLDS",IF(G181="E","CADET",G181)))))</f>
        <v>SR-A</v>
      </c>
      <c r="K181" s="5" t="str">
        <f>IF(MOD(L181,1)&lt;&gt;0,"T-","")&amp;INT(L181)&amp;IF(AND(INT(L181)&gt;=11,INT(L181)&lt;14),"th",IF(MOD(INT(L181),10)=1,"st",IF(MOD(INT(L181),10)=2,"nd",IF(MOD(INT(L181),10)=3,"rd","th"))))</f>
        <v>28th</v>
      </c>
      <c r="L181" s="5">
        <v>28</v>
      </c>
      <c r="M181" s="5">
        <f>IF(OR(L181&gt;=33,ISNUMBER(L181)=FALSE),0,VLOOKUP(L181,PointTable,$H181,TRUE))*IF(N181&gt;0,N181,1)</f>
        <v>590</v>
      </c>
      <c r="N181" s="5">
        <v>2</v>
      </c>
      <c r="O181" s="5"/>
    </row>
    <row r="182" spans="1:15" ht="12.75">
      <c r="A182" s="13" t="s">
        <v>55</v>
      </c>
      <c r="B182" s="12" t="s">
        <v>13</v>
      </c>
      <c r="C182" s="5" t="s">
        <v>139</v>
      </c>
      <c r="D182" s="5" t="str">
        <f>C182&amp;"/"&amp;B182</f>
        <v>Espinho, POR/MF</v>
      </c>
      <c r="E182" s="6">
        <v>36667</v>
      </c>
      <c r="F182" s="5">
        <v>10</v>
      </c>
      <c r="G182" s="10" t="s">
        <v>16</v>
      </c>
      <c r="H182" s="7">
        <f t="shared" si="0"/>
        <v>9</v>
      </c>
      <c r="I182" s="7" t="str">
        <f>IF(G182="H","Jr",IF(OR(G182="E",G182="G"),"Cadet","Sr"))</f>
        <v>Sr</v>
      </c>
      <c r="J182" s="10" t="str">
        <f>IF(G182="DESB","DESIG B",IF(G182="Z","SENIOR",IF(G182="H","JUNIOR",IF(G182="G","CDT-WLDS",IF(G182="E","CADET",G182)))))</f>
        <v>SR-A</v>
      </c>
      <c r="K182" s="5" t="str">
        <f>IF(MOD(L182,1)&lt;&gt;0,"T-","")&amp;INT(L182)&amp;IF(AND(INT(L182)&gt;=11,INT(L182)&lt;14),"th",IF(MOD(INT(L182),10)=1,"st",IF(MOD(INT(L182),10)=2,"nd",IF(MOD(INT(L182),10)=3,"rd","th"))))</f>
        <v>19th</v>
      </c>
      <c r="L182" s="5">
        <v>19</v>
      </c>
      <c r="M182" s="5">
        <f>IF(OR(L182&gt;=33,ISNUMBER(L182)=FALSE),0,VLOOKUP(L182,PointTable,$H182,TRUE))*IF(N182&gt;0,N182,1)</f>
        <v>680</v>
      </c>
      <c r="N182" s="5">
        <v>2</v>
      </c>
      <c r="O182" s="5"/>
    </row>
    <row r="183" spans="1:15" ht="12.75">
      <c r="A183" s="13" t="s">
        <v>142</v>
      </c>
      <c r="B183" s="12" t="s">
        <v>97</v>
      </c>
      <c r="C183" s="34" t="s">
        <v>91</v>
      </c>
      <c r="D183" s="5" t="str">
        <f>C183&amp;"/"&amp;B183</f>
        <v>Tauberbischofsheim, GER/WS</v>
      </c>
      <c r="E183" s="6">
        <v>36681</v>
      </c>
      <c r="F183" s="5">
        <v>10</v>
      </c>
      <c r="G183" s="10" t="s">
        <v>16</v>
      </c>
      <c r="H183" s="7">
        <f t="shared" si="0"/>
        <v>9</v>
      </c>
      <c r="I183" s="7" t="str">
        <f>IF(G183="H","Jr",IF(OR(G183="E",G183="G"),"Cadet","Sr"))</f>
        <v>Sr</v>
      </c>
      <c r="J183" s="10" t="str">
        <f>IF(G183="DESB","DESIG B",IF(G183="Z","SENIOR",IF(G183="H","JUNIOR",IF(G183="G","CDT-WLDS",IF(G183="E","CADET",G183)))))</f>
        <v>SR-A</v>
      </c>
      <c r="K183" s="5" t="str">
        <f>IF(MOD(L183,1)&lt;&gt;0,"T-","")&amp;INT(L183)&amp;IF(AND(INT(L183)&gt;=11,INT(L183)&lt;14),"th",IF(MOD(INT(L183),10)=1,"st",IF(MOD(INT(L183),10)=2,"nd",IF(MOD(INT(L183),10)=3,"rd","th"))))</f>
        <v>16th</v>
      </c>
      <c r="L183" s="5">
        <v>16</v>
      </c>
      <c r="M183" s="5">
        <f>IF(OR(L183&gt;=33,ISNUMBER(L183)=FALSE),0,VLOOKUP(L183,PointTable,$H183,TRUE))*IF(N183&gt;0,N183,1)</f>
        <v>1000</v>
      </c>
      <c r="N183" s="5">
        <v>2</v>
      </c>
      <c r="O183" s="5"/>
    </row>
    <row r="184" spans="1:15" ht="12.75">
      <c r="A184" s="13" t="s">
        <v>99</v>
      </c>
      <c r="B184" s="12" t="s">
        <v>97</v>
      </c>
      <c r="C184" s="34" t="s">
        <v>91</v>
      </c>
      <c r="D184" s="5" t="str">
        <f>C184&amp;"/"&amp;B184</f>
        <v>Tauberbischofsheim, GER/WS</v>
      </c>
      <c r="E184" s="6">
        <v>36681</v>
      </c>
      <c r="F184" s="5">
        <v>10</v>
      </c>
      <c r="G184" s="10" t="s">
        <v>16</v>
      </c>
      <c r="H184" s="7">
        <f t="shared" si="0"/>
        <v>9</v>
      </c>
      <c r="I184" s="7" t="str">
        <f>IF(G184="H","Jr",IF(OR(G184="E",G184="G"),"Cadet","Sr"))</f>
        <v>Sr</v>
      </c>
      <c r="J184" s="10" t="str">
        <f>IF(G184="DESB","DESIG B",IF(G184="Z","SENIOR",IF(G184="H","JUNIOR",IF(G184="G","CDT-WLDS",IF(G184="E","CADET",G184)))))</f>
        <v>SR-A</v>
      </c>
      <c r="K184" s="5" t="str">
        <f>IF(MOD(L184,1)&lt;&gt;0,"T-","")&amp;INT(L184)&amp;IF(AND(INT(L184)&gt;=11,INT(L184)&lt;14),"th",IF(MOD(INT(L184),10)=1,"st",IF(MOD(INT(L184),10)=2,"nd",IF(MOD(INT(L184),10)=3,"rd","th"))))</f>
        <v>20th</v>
      </c>
      <c r="L184" s="5">
        <v>20</v>
      </c>
      <c r="M184" s="5">
        <f>IF(OR(L184&gt;=33,ISNUMBER(L184)=FALSE),0,VLOOKUP(L184,PointTable,$H184,TRUE))*IF(N184&gt;0,N184,1)</f>
        <v>670</v>
      </c>
      <c r="N184" s="5">
        <v>2</v>
      </c>
      <c r="O184" s="5"/>
    </row>
    <row r="185" spans="1:15" ht="12.75">
      <c r="A185" s="13" t="s">
        <v>116</v>
      </c>
      <c r="B185" s="12" t="s">
        <v>97</v>
      </c>
      <c r="C185" s="34" t="s">
        <v>91</v>
      </c>
      <c r="D185" s="5" t="str">
        <f>C185&amp;"/"&amp;B185</f>
        <v>Tauberbischofsheim, GER/WS</v>
      </c>
      <c r="E185" s="6">
        <v>36681</v>
      </c>
      <c r="F185" s="5">
        <v>10</v>
      </c>
      <c r="G185" s="10" t="s">
        <v>16</v>
      </c>
      <c r="H185" s="7">
        <f t="shared" si="0"/>
        <v>9</v>
      </c>
      <c r="I185" s="7" t="str">
        <f>IF(G185="H","Jr",IF(OR(G185="E",G185="G"),"Cadet","Sr"))</f>
        <v>Sr</v>
      </c>
      <c r="J185" s="10" t="str">
        <f>IF(G185="DESB","DESIG B",IF(G185="Z","SENIOR",IF(G185="H","JUNIOR",IF(G185="G","CDT-WLDS",IF(G185="E","CADET",G185)))))</f>
        <v>SR-A</v>
      </c>
      <c r="K185" s="5" t="str">
        <f>IF(MOD(L185,1)&lt;&gt;0,"T-","")&amp;INT(L185)&amp;IF(AND(INT(L185)&gt;=11,INT(L185)&lt;14),"th",IF(MOD(INT(L185),10)=1,"st",IF(MOD(INT(L185),10)=2,"nd",IF(MOD(INT(L185),10)=3,"rd","th"))))</f>
        <v>28th</v>
      </c>
      <c r="L185" s="5">
        <v>28</v>
      </c>
      <c r="M185" s="5">
        <f>IF(OR(L185&gt;=33,ISNUMBER(L185)=FALSE),0,VLOOKUP(L185,PointTable,$H185,TRUE))*IF(N185&gt;0,N185,1)</f>
        <v>590</v>
      </c>
      <c r="N185" s="5">
        <v>2</v>
      </c>
      <c r="O185" s="5"/>
    </row>
    <row r="186" spans="1:15" ht="12.75">
      <c r="A186" s="13" t="s">
        <v>18</v>
      </c>
      <c r="B186" s="12" t="s">
        <v>17</v>
      </c>
      <c r="C186" s="13" t="s">
        <v>231</v>
      </c>
      <c r="D186" s="5" t="str">
        <f>C186&amp;"/"&amp;B186</f>
        <v>Rochester, NY/WF</v>
      </c>
      <c r="E186" s="6">
        <v>36688</v>
      </c>
      <c r="F186" s="5">
        <v>9</v>
      </c>
      <c r="G186" s="10" t="s">
        <v>16</v>
      </c>
      <c r="H186" s="7">
        <f t="shared" si="0"/>
        <v>9</v>
      </c>
      <c r="I186" s="7" t="str">
        <f>IF(G186="H","Jr",IF(OR(G186="E",G186="G"),"Cadet","Sr"))</f>
        <v>Sr</v>
      </c>
      <c r="J186" s="10" t="str">
        <f>IF(G186="DESB","DESIG B",IF(G186="Z","SENIOR",IF(G186="H","JUNIOR",IF(G186="G","CDT-WLDS",IF(G186="E","CADET",G186)))))</f>
        <v>SR-A</v>
      </c>
      <c r="K186" s="5" t="str">
        <f aca="true" t="shared" si="24" ref="K186:K218">IF(MOD(L186,1)&lt;&gt;0,"T-","")&amp;INT(L186)&amp;IF(AND(INT(L186)&gt;=11,INT(L186)&lt;14),"th",IF(MOD(INT(L186),10)=1,"st",IF(MOD(INT(L186),10)=2,"nd",IF(MOD(INT(L186),10)=3,"rd","th"))))</f>
        <v>14th</v>
      </c>
      <c r="L186" s="5">
        <v>14</v>
      </c>
      <c r="M186" s="5">
        <f aca="true" t="shared" si="25" ref="M186:M218">IF(OR(L186&gt;=33,ISNUMBER(L186)=FALSE),0,VLOOKUP(L186,PointTable,$H186,TRUE))*IF(N186&gt;0,N186,1)</f>
        <v>653.82</v>
      </c>
      <c r="N186" s="5">
        <v>1.282</v>
      </c>
      <c r="O186" s="5"/>
    </row>
    <row r="187" spans="1:15" ht="12.75">
      <c r="A187" s="13" t="s">
        <v>23</v>
      </c>
      <c r="B187" s="12" t="s">
        <v>17</v>
      </c>
      <c r="C187" s="13" t="s">
        <v>231</v>
      </c>
      <c r="D187" s="5" t="str">
        <f>C187&amp;"/"&amp;B187</f>
        <v>Rochester, NY/WF</v>
      </c>
      <c r="E187" s="6">
        <v>36688</v>
      </c>
      <c r="F187" s="5">
        <v>9</v>
      </c>
      <c r="G187" s="10" t="s">
        <v>16</v>
      </c>
      <c r="H187" s="7">
        <f t="shared" si="0"/>
        <v>9</v>
      </c>
      <c r="I187" s="7" t="str">
        <f>IF(G187="H","Jr",IF(OR(G187="E",G187="G"),"Cadet","Sr"))</f>
        <v>Sr</v>
      </c>
      <c r="J187" s="10" t="str">
        <f>IF(G187="DESB","DESIG B",IF(G187="Z","SENIOR",IF(G187="H","JUNIOR",IF(G187="G","CDT-WLDS",IF(G187="E","CADET",G187)))))</f>
        <v>SR-A</v>
      </c>
      <c r="K187" s="5" t="str">
        <f t="shared" si="24"/>
        <v>17th</v>
      </c>
      <c r="L187" s="5">
        <v>17</v>
      </c>
      <c r="M187" s="5">
        <f t="shared" si="25"/>
        <v>448.7</v>
      </c>
      <c r="N187" s="5">
        <v>1.282</v>
      </c>
      <c r="O187" s="5"/>
    </row>
    <row r="188" spans="1:15" ht="12.75">
      <c r="A188" s="13" t="s">
        <v>232</v>
      </c>
      <c r="B188" s="12" t="s">
        <v>17</v>
      </c>
      <c r="C188" s="13" t="s">
        <v>231</v>
      </c>
      <c r="D188" s="5" t="str">
        <f>C188&amp;"/"&amp;B188</f>
        <v>Rochester, NY/WF</v>
      </c>
      <c r="E188" s="6">
        <v>36688</v>
      </c>
      <c r="F188" s="5">
        <v>9</v>
      </c>
      <c r="G188" s="10" t="s">
        <v>16</v>
      </c>
      <c r="H188" s="7">
        <f t="shared" si="0"/>
        <v>9</v>
      </c>
      <c r="I188" s="7" t="str">
        <f>IF(G188="H","Jr",IF(OR(G188="E",G188="G"),"Cadet","Sr"))</f>
        <v>Sr</v>
      </c>
      <c r="J188" s="10" t="str">
        <f>IF(G188="DESB","DESIG B",IF(G188="Z","SENIOR",IF(G188="H","JUNIOR",IF(G188="G","CDT-WLDS",IF(G188="E","CADET",G188)))))</f>
        <v>SR-A</v>
      </c>
      <c r="K188" s="5" t="str">
        <f t="shared" si="24"/>
        <v>24th</v>
      </c>
      <c r="L188" s="5">
        <v>24</v>
      </c>
      <c r="M188" s="5">
        <f t="shared" si="25"/>
        <v>403.83</v>
      </c>
      <c r="N188" s="5">
        <v>1.282</v>
      </c>
      <c r="O188" s="5"/>
    </row>
    <row r="189" spans="1:15" ht="12.75">
      <c r="A189" s="13" t="s">
        <v>62</v>
      </c>
      <c r="B189" s="12" t="s">
        <v>17</v>
      </c>
      <c r="C189" s="13" t="s">
        <v>231</v>
      </c>
      <c r="D189" s="5" t="str">
        <f>C189&amp;"/"&amp;B189</f>
        <v>Rochester, NY/WF</v>
      </c>
      <c r="E189" s="6">
        <v>36688</v>
      </c>
      <c r="F189" s="5">
        <v>9</v>
      </c>
      <c r="G189" s="10" t="s">
        <v>16</v>
      </c>
      <c r="H189" s="7">
        <f t="shared" si="0"/>
        <v>9</v>
      </c>
      <c r="I189" s="7" t="str">
        <f>IF(G189="H","Jr",IF(OR(G189="E",G189="G"),"Cadet","Sr"))</f>
        <v>Sr</v>
      </c>
      <c r="J189" s="10" t="str">
        <f>IF(G189="DESB","DESIG B",IF(G189="Z","SENIOR",IF(G189="H","JUNIOR",IF(G189="G","CDT-WLDS",IF(G189="E","CADET",G189)))))</f>
        <v>SR-A</v>
      </c>
      <c r="K189" s="5" t="str">
        <f t="shared" si="24"/>
        <v>26th</v>
      </c>
      <c r="L189" s="5">
        <v>26</v>
      </c>
      <c r="M189" s="5">
        <f t="shared" si="25"/>
        <v>391.01</v>
      </c>
      <c r="N189" s="5">
        <v>1.282</v>
      </c>
      <c r="O189" s="5"/>
    </row>
    <row r="190" spans="1:15" ht="12.75">
      <c r="A190" s="13" t="s">
        <v>233</v>
      </c>
      <c r="B190" s="12" t="s">
        <v>17</v>
      </c>
      <c r="C190" s="13" t="s">
        <v>231</v>
      </c>
      <c r="D190" s="5" t="str">
        <f>C190&amp;"/"&amp;B190</f>
        <v>Rochester, NY/WF</v>
      </c>
      <c r="E190" s="6">
        <v>36688</v>
      </c>
      <c r="F190" s="5">
        <v>9</v>
      </c>
      <c r="G190" s="10" t="s">
        <v>16</v>
      </c>
      <c r="H190" s="7">
        <f t="shared" si="0"/>
        <v>9</v>
      </c>
      <c r="I190" s="7" t="str">
        <f>IF(G190="H","Jr",IF(OR(G190="E",G190="G"),"Cadet","Sr"))</f>
        <v>Sr</v>
      </c>
      <c r="J190" s="10" t="str">
        <f>IF(G190="DESB","DESIG B",IF(G190="Z","SENIOR",IF(G190="H","JUNIOR",IF(G190="G","CDT-WLDS",IF(G190="E","CADET",G190)))))</f>
        <v>SR-A</v>
      </c>
      <c r="K190" s="5" t="str">
        <f t="shared" si="24"/>
        <v>27th</v>
      </c>
      <c r="L190" s="5">
        <v>27</v>
      </c>
      <c r="M190" s="5">
        <f t="shared" si="25"/>
        <v>384.6</v>
      </c>
      <c r="N190" s="5">
        <v>1.282</v>
      </c>
      <c r="O190" s="5"/>
    </row>
    <row r="191" spans="1:15" ht="12.75">
      <c r="A191" s="13" t="s">
        <v>186</v>
      </c>
      <c r="B191" s="12" t="s">
        <v>17</v>
      </c>
      <c r="C191" s="13" t="s">
        <v>231</v>
      </c>
      <c r="D191" s="5" t="str">
        <f>C191&amp;"/"&amp;B191</f>
        <v>Rochester, NY/WF</v>
      </c>
      <c r="E191" s="6">
        <v>36688</v>
      </c>
      <c r="F191" s="5">
        <v>9</v>
      </c>
      <c r="G191" s="10" t="s">
        <v>16</v>
      </c>
      <c r="H191" s="7">
        <f t="shared" si="0"/>
        <v>9</v>
      </c>
      <c r="I191" s="7" t="str">
        <f>IF(G191="H","Jr",IF(OR(G191="E",G191="G"),"Cadet","Sr"))</f>
        <v>Sr</v>
      </c>
      <c r="J191" s="10" t="str">
        <f>IF(G191="DESB","DESIG B",IF(G191="Z","SENIOR",IF(G191="H","JUNIOR",IF(G191="G","CDT-WLDS",IF(G191="E","CADET",G191)))))</f>
        <v>SR-A</v>
      </c>
      <c r="K191" s="5" t="str">
        <f t="shared" si="24"/>
        <v>29th</v>
      </c>
      <c r="L191" s="5">
        <v>29</v>
      </c>
      <c r="M191" s="5">
        <f t="shared" si="25"/>
        <v>371.78000000000003</v>
      </c>
      <c r="N191" s="5">
        <v>1.282</v>
      </c>
      <c r="O191" s="5"/>
    </row>
    <row r="192" spans="1:15" ht="12.75">
      <c r="A192" s="13" t="s">
        <v>234</v>
      </c>
      <c r="B192" s="12" t="s">
        <v>17</v>
      </c>
      <c r="C192" s="13" t="s">
        <v>231</v>
      </c>
      <c r="D192" s="5" t="str">
        <f>C192&amp;"/"&amp;B192</f>
        <v>Rochester, NY/WF</v>
      </c>
      <c r="E192" s="6">
        <v>36688</v>
      </c>
      <c r="F192" s="5">
        <v>9</v>
      </c>
      <c r="G192" s="10" t="s">
        <v>16</v>
      </c>
      <c r="H192" s="7">
        <f t="shared" si="0"/>
        <v>9</v>
      </c>
      <c r="I192" s="7" t="str">
        <f>IF(G192="H","Jr",IF(OR(G192="E",G192="G"),"Cadet","Sr"))</f>
        <v>Sr</v>
      </c>
      <c r="J192" s="10" t="str">
        <f>IF(G192="DESB","DESIG B",IF(G192="Z","SENIOR",IF(G192="H","JUNIOR",IF(G192="G","CDT-WLDS",IF(G192="E","CADET",G192)))))</f>
        <v>SR-A</v>
      </c>
      <c r="K192" s="5" t="str">
        <f>IF(MOD(L192,1)&lt;&gt;0,"T-","")&amp;INT(L192)&amp;IF(AND(INT(L192)&gt;=11,INT(L192)&lt;14),"th",IF(MOD(INT(L192),10)=1,"st",IF(MOD(INT(L192),10)=2,"nd",IF(MOD(INT(L192),10)=3,"rd","th"))))</f>
        <v>30th</v>
      </c>
      <c r="L192" s="5">
        <v>30</v>
      </c>
      <c r="M192" s="5">
        <f>IF(OR(L192&gt;=33,ISNUMBER(L192)=FALSE),0,VLOOKUP(L192,PointTable,$H192,TRUE))*IF(N192&gt;0,N192,1)</f>
        <v>365.37</v>
      </c>
      <c r="N192" s="5">
        <v>1.282</v>
      </c>
      <c r="O192" s="5"/>
    </row>
    <row r="193" spans="1:15" ht="12.75">
      <c r="A193" s="13" t="s">
        <v>235</v>
      </c>
      <c r="B193" s="12" t="s">
        <v>17</v>
      </c>
      <c r="C193" s="13" t="s">
        <v>231</v>
      </c>
      <c r="D193" s="5" t="str">
        <f>C193&amp;"/"&amp;B193</f>
        <v>Rochester, NY/WF</v>
      </c>
      <c r="E193" s="6">
        <v>36688</v>
      </c>
      <c r="F193" s="5">
        <v>9</v>
      </c>
      <c r="G193" s="10" t="s">
        <v>16</v>
      </c>
      <c r="H193" s="7">
        <f t="shared" si="0"/>
        <v>9</v>
      </c>
      <c r="I193" s="7" t="str">
        <f>IF(G193="H","Jr",IF(OR(G193="E",G193="G"),"Cadet","Sr"))</f>
        <v>Sr</v>
      </c>
      <c r="J193" s="10" t="str">
        <f>IF(G193="DESB","DESIG B",IF(G193="Z","SENIOR",IF(G193="H","JUNIOR",IF(G193="G","CDT-WLDS",IF(G193="E","CADET",G193)))))</f>
        <v>SR-A</v>
      </c>
      <c r="K193" s="5" t="str">
        <f t="shared" si="24"/>
        <v>31st</v>
      </c>
      <c r="L193" s="5">
        <v>31</v>
      </c>
      <c r="M193" s="5">
        <f t="shared" si="25"/>
        <v>358.96000000000004</v>
      </c>
      <c r="N193" s="5">
        <v>1.282</v>
      </c>
      <c r="O193" s="5"/>
    </row>
    <row r="194" spans="1:15" ht="12.75">
      <c r="A194" s="13" t="s">
        <v>55</v>
      </c>
      <c r="B194" s="12" t="s">
        <v>13</v>
      </c>
      <c r="C194" s="5" t="s">
        <v>28</v>
      </c>
      <c r="D194" s="5" t="str">
        <f>C194&amp;"/"&amp;B194</f>
        <v>Valencia, VEN/MF</v>
      </c>
      <c r="E194" s="6">
        <v>36695</v>
      </c>
      <c r="F194" s="5">
        <v>10</v>
      </c>
      <c r="G194" s="10" t="s">
        <v>16</v>
      </c>
      <c r="H194" s="7">
        <f t="shared" si="0"/>
        <v>9</v>
      </c>
      <c r="I194" s="7" t="str">
        <f>IF(G194="H","Jr",IF(OR(G194="E",G194="G"),"Cadet","Sr"))</f>
        <v>Sr</v>
      </c>
      <c r="J194" s="10" t="str">
        <f>IF(G194="DESB","DESIG B",IF(G194="Z","SENIOR",IF(G194="H","JUNIOR",IF(G194="G","CDT-WLDS",IF(G194="E","CADET",G194)))))</f>
        <v>SR-A</v>
      </c>
      <c r="K194" s="5" t="str">
        <f t="shared" si="24"/>
        <v>3rd</v>
      </c>
      <c r="L194" s="5">
        <v>3</v>
      </c>
      <c r="M194" s="5">
        <f t="shared" si="25"/>
        <v>537.2</v>
      </c>
      <c r="N194" s="5">
        <v>0.632</v>
      </c>
      <c r="O194" s="5"/>
    </row>
    <row r="195" spans="1:15" ht="12.75">
      <c r="A195" s="13" t="s">
        <v>239</v>
      </c>
      <c r="B195" s="12" t="s">
        <v>13</v>
      </c>
      <c r="C195" s="5" t="s">
        <v>28</v>
      </c>
      <c r="D195" s="5" t="str">
        <f aca="true" t="shared" si="26" ref="D195:D204">C195&amp;"/"&amp;B195</f>
        <v>Valencia, VEN/MF</v>
      </c>
      <c r="E195" s="6">
        <v>36695</v>
      </c>
      <c r="F195" s="5">
        <v>10</v>
      </c>
      <c r="G195" s="10" t="s">
        <v>16</v>
      </c>
      <c r="H195" s="7">
        <f t="shared" si="0"/>
        <v>9</v>
      </c>
      <c r="I195" s="7" t="str">
        <f>IF(G195="H","Jr",IF(OR(G195="E",G195="G"),"Cadet","Sr"))</f>
        <v>Sr</v>
      </c>
      <c r="J195" s="10" t="str">
        <f>IF(G195="DESB","DESIG B",IF(G195="Z","SENIOR",IF(G195="H","JUNIOR",IF(G195="G","CDT-WLDS",IF(G195="E","CADET",G195)))))</f>
        <v>SR-A</v>
      </c>
      <c r="K195" s="5" t="str">
        <f t="shared" si="24"/>
        <v>8th</v>
      </c>
      <c r="L195" s="5">
        <v>8</v>
      </c>
      <c r="M195" s="5">
        <f t="shared" si="25"/>
        <v>432.92</v>
      </c>
      <c r="N195" s="5">
        <v>0.632</v>
      </c>
      <c r="O195" s="5"/>
    </row>
    <row r="196" spans="1:15" ht="12.75">
      <c r="A196" s="13" t="s">
        <v>128</v>
      </c>
      <c r="B196" s="12" t="s">
        <v>97</v>
      </c>
      <c r="C196" s="5" t="s">
        <v>141</v>
      </c>
      <c r="D196" s="5" t="str">
        <f t="shared" si="26"/>
        <v>Havana, CUB/WS</v>
      </c>
      <c r="E196" s="6">
        <v>36700</v>
      </c>
      <c r="F196" s="5">
        <v>9</v>
      </c>
      <c r="G196" s="10" t="s">
        <v>16</v>
      </c>
      <c r="H196" s="7">
        <f t="shared" si="0"/>
        <v>9</v>
      </c>
      <c r="I196" s="7" t="str">
        <f>IF(G196="H","Jr",IF(OR(G196="E",G196="G"),"Cadet","Sr"))</f>
        <v>Sr</v>
      </c>
      <c r="J196" s="10" t="str">
        <f>IF(G196="DESB","DESIG B",IF(G196="Z","SENIOR",IF(G196="H","JUNIOR",IF(G196="G","CDT-WLDS",IF(G196="E","CADET",G196)))))</f>
        <v>SR-A</v>
      </c>
      <c r="K196" s="5" t="str">
        <f t="shared" si="24"/>
        <v>10th</v>
      </c>
      <c r="L196" s="5">
        <v>10</v>
      </c>
      <c r="M196" s="5">
        <f t="shared" si="25"/>
        <v>366.76000000000005</v>
      </c>
      <c r="N196" s="5">
        <v>0.6920000000000001</v>
      </c>
      <c r="O196" s="5"/>
    </row>
    <row r="197" spans="1:15" ht="12.75">
      <c r="A197" s="13" t="s">
        <v>237</v>
      </c>
      <c r="B197" s="12" t="s">
        <v>97</v>
      </c>
      <c r="C197" s="5" t="s">
        <v>141</v>
      </c>
      <c r="D197" s="5" t="str">
        <f t="shared" si="26"/>
        <v>Havana, CUB/WS</v>
      </c>
      <c r="E197" s="6">
        <v>36700</v>
      </c>
      <c r="F197" s="5">
        <v>9</v>
      </c>
      <c r="G197" s="10" t="s">
        <v>16</v>
      </c>
      <c r="H197" s="7">
        <f t="shared" si="0"/>
        <v>9</v>
      </c>
      <c r="I197" s="7" t="str">
        <f>IF(G197="H","Jr",IF(OR(G197="E",G197="G"),"Cadet","Sr"))</f>
        <v>Sr</v>
      </c>
      <c r="J197" s="10" t="str">
        <f>IF(G197="DESB","DESIG B",IF(G197="Z","SENIOR",IF(G197="H","JUNIOR",IF(G197="G","CDT-WLDS",IF(G197="E","CADET",G197)))))</f>
        <v>SR-A</v>
      </c>
      <c r="K197" s="5" t="str">
        <f t="shared" si="24"/>
        <v>13th</v>
      </c>
      <c r="L197" s="5">
        <v>13</v>
      </c>
      <c r="M197" s="5">
        <f t="shared" si="25"/>
        <v>356.38000000000005</v>
      </c>
      <c r="N197" s="5">
        <v>0.6920000000000001</v>
      </c>
      <c r="O197" s="5"/>
    </row>
    <row r="198" spans="1:15" ht="12.75">
      <c r="A198" s="13" t="s">
        <v>83</v>
      </c>
      <c r="B198" s="12" t="s">
        <v>21</v>
      </c>
      <c r="C198" s="5" t="s">
        <v>141</v>
      </c>
      <c r="D198" s="5" t="str">
        <f t="shared" si="26"/>
        <v>Havana, CUB/ME</v>
      </c>
      <c r="E198" s="6">
        <v>36700</v>
      </c>
      <c r="F198" s="5">
        <v>9</v>
      </c>
      <c r="G198" s="10" t="s">
        <v>16</v>
      </c>
      <c r="H198" s="7">
        <f t="shared" si="0"/>
        <v>9</v>
      </c>
      <c r="I198" s="7" t="str">
        <f>IF(G198="H","Jr",IF(OR(G198="E",G198="G"),"Cadet","Sr"))</f>
        <v>Sr</v>
      </c>
      <c r="J198" s="10" t="str">
        <f>IF(G198="DESB","DESIG B",IF(G198="Z","SENIOR",IF(G198="H","JUNIOR",IF(G198="G","CDT-WLDS",IF(G198="E","CADET",G198)))))</f>
        <v>SR-A</v>
      </c>
      <c r="K198" s="5" t="str">
        <f t="shared" si="24"/>
        <v>15th</v>
      </c>
      <c r="L198" s="5">
        <v>15</v>
      </c>
      <c r="M198" s="5">
        <f t="shared" si="25"/>
        <v>723.16</v>
      </c>
      <c r="N198" s="5">
        <v>1.432</v>
      </c>
      <c r="O198" s="5"/>
    </row>
    <row r="199" spans="1:15" ht="12.75">
      <c r="A199" s="13" t="s">
        <v>64</v>
      </c>
      <c r="B199" s="12" t="s">
        <v>97</v>
      </c>
      <c r="C199" s="5" t="s">
        <v>141</v>
      </c>
      <c r="D199" s="5" t="str">
        <f>C199&amp;"/"&amp;B199</f>
        <v>Havana, CUB/WS</v>
      </c>
      <c r="E199" s="6">
        <v>36700</v>
      </c>
      <c r="F199" s="5">
        <v>9</v>
      </c>
      <c r="G199" s="10" t="s">
        <v>16</v>
      </c>
      <c r="H199" s="7">
        <f t="shared" si="0"/>
        <v>9</v>
      </c>
      <c r="I199" s="7" t="str">
        <f>IF(G199="H","Jr",IF(OR(G199="E",G199="G"),"Cadet","Sr"))</f>
        <v>Sr</v>
      </c>
      <c r="J199" s="10" t="str">
        <f>IF(G199="DESB","DESIG B",IF(G199="Z","SENIOR",IF(G199="H","JUNIOR",IF(G199="G","CDT-WLDS",IF(G199="E","CADET",G199)))))</f>
        <v>SR-A</v>
      </c>
      <c r="K199" s="5" t="str">
        <f>IF(MOD(L199,1)&lt;&gt;0,"T-","")&amp;INT(L199)&amp;IF(AND(INT(L199)&gt;=11,INT(L199)&lt;14),"th",IF(MOD(INT(L199),10)=1,"st",IF(MOD(INT(L199),10)=2,"nd",IF(MOD(INT(L199),10)=3,"rd","th"))))</f>
        <v>16th</v>
      </c>
      <c r="L199" s="5">
        <v>16</v>
      </c>
      <c r="M199" s="5">
        <f>IF(OR(L199&gt;=33,ISNUMBER(L199)=FALSE),0,VLOOKUP(L199,PointTable,$H199,TRUE))*IF(N199&gt;0,N199,1)</f>
        <v>346.00000000000006</v>
      </c>
      <c r="N199" s="5">
        <v>0.6920000000000001</v>
      </c>
      <c r="O199" s="5"/>
    </row>
    <row r="200" spans="1:15" ht="12.75">
      <c r="A200" s="13" t="s">
        <v>84</v>
      </c>
      <c r="B200" s="12" t="s">
        <v>21</v>
      </c>
      <c r="C200" s="5" t="s">
        <v>141</v>
      </c>
      <c r="D200" s="5" t="str">
        <f t="shared" si="26"/>
        <v>Havana, CUB/ME</v>
      </c>
      <c r="E200" s="6">
        <v>36700</v>
      </c>
      <c r="F200" s="5">
        <v>9</v>
      </c>
      <c r="G200" s="10" t="s">
        <v>16</v>
      </c>
      <c r="H200" s="7">
        <f t="shared" si="0"/>
        <v>9</v>
      </c>
      <c r="I200" s="7" t="str">
        <f>IF(G200="H","Jr",IF(OR(G200="E",G200="G"),"Cadet","Sr"))</f>
        <v>Sr</v>
      </c>
      <c r="J200" s="10" t="str">
        <f>IF(G200="DESB","DESIG B",IF(G200="Z","SENIOR",IF(G200="H","JUNIOR",IF(G200="G","CDT-WLDS",IF(G200="E","CADET",G200)))))</f>
        <v>SR-A</v>
      </c>
      <c r="K200" s="5" t="str">
        <f t="shared" si="24"/>
        <v>27th</v>
      </c>
      <c r="L200" s="5">
        <v>27</v>
      </c>
      <c r="M200" s="5">
        <f t="shared" si="25"/>
        <v>429.59999999999997</v>
      </c>
      <c r="N200" s="5">
        <v>1.432</v>
      </c>
      <c r="O200" s="5"/>
    </row>
    <row r="201" spans="1:15" ht="12.75">
      <c r="A201" s="13" t="s">
        <v>236</v>
      </c>
      <c r="B201" s="12" t="s">
        <v>21</v>
      </c>
      <c r="C201" s="5" t="s">
        <v>141</v>
      </c>
      <c r="D201" s="5" t="str">
        <f t="shared" si="26"/>
        <v>Havana, CUB/ME</v>
      </c>
      <c r="E201" s="6">
        <v>36700</v>
      </c>
      <c r="F201" s="5">
        <v>9</v>
      </c>
      <c r="G201" s="10" t="s">
        <v>16</v>
      </c>
      <c r="H201" s="7">
        <f t="shared" si="0"/>
        <v>9</v>
      </c>
      <c r="I201" s="7" t="str">
        <f>IF(G201="H","Jr",IF(OR(G201="E",G201="G"),"Cadet","Sr"))</f>
        <v>Sr</v>
      </c>
      <c r="J201" s="10" t="str">
        <f>IF(G201="DESB","DESIG B",IF(G201="Z","SENIOR",IF(G201="H","JUNIOR",IF(G201="G","CDT-WLDS",IF(G201="E","CADET",G201)))))</f>
        <v>SR-A</v>
      </c>
      <c r="K201" s="5" t="str">
        <f t="shared" si="24"/>
        <v>30th</v>
      </c>
      <c r="L201" s="5">
        <v>30</v>
      </c>
      <c r="M201" s="5">
        <f t="shared" si="25"/>
        <v>408.12</v>
      </c>
      <c r="N201" s="5">
        <v>1.432</v>
      </c>
      <c r="O201" s="5"/>
    </row>
    <row r="202" spans="1:15" ht="12.75">
      <c r="A202" s="13" t="s">
        <v>18</v>
      </c>
      <c r="B202" s="12" t="s">
        <v>17</v>
      </c>
      <c r="C202" s="5" t="s">
        <v>141</v>
      </c>
      <c r="D202" s="5" t="str">
        <f t="shared" si="26"/>
        <v>Havana, CUB/WF</v>
      </c>
      <c r="E202" s="6">
        <v>36702</v>
      </c>
      <c r="F202" s="5">
        <v>9</v>
      </c>
      <c r="G202" s="10" t="s">
        <v>16</v>
      </c>
      <c r="H202" s="7">
        <f t="shared" si="0"/>
        <v>9</v>
      </c>
      <c r="I202" s="7" t="str">
        <f>IF(G202="H","Jr",IF(OR(G202="E",G202="G"),"Cadet","Sr"))</f>
        <v>Sr</v>
      </c>
      <c r="J202" s="10" t="str">
        <f>IF(G202="DESB","DESIG B",IF(G202="Z","SENIOR",IF(G202="H","JUNIOR",IF(G202="G","CDT-WLDS",IF(G202="E","CADET",G202)))))</f>
        <v>SR-A</v>
      </c>
      <c r="K202" s="5" t="str">
        <f t="shared" si="24"/>
        <v>3rd</v>
      </c>
      <c r="L202" s="5">
        <v>3</v>
      </c>
      <c r="M202" s="5">
        <f t="shared" si="25"/>
        <v>720.8</v>
      </c>
      <c r="N202" s="5">
        <v>0.848</v>
      </c>
      <c r="O202" s="5"/>
    </row>
    <row r="203" spans="1:15" ht="12.75">
      <c r="A203" s="13" t="s">
        <v>55</v>
      </c>
      <c r="B203" s="12" t="s">
        <v>13</v>
      </c>
      <c r="C203" s="5" t="s">
        <v>141</v>
      </c>
      <c r="D203" s="5" t="str">
        <f>C203&amp;"/"&amp;B203</f>
        <v>Havana, CUB/MF</v>
      </c>
      <c r="E203" s="6">
        <v>36702</v>
      </c>
      <c r="F203" s="5">
        <v>10</v>
      </c>
      <c r="G203" s="10" t="s">
        <v>16</v>
      </c>
      <c r="H203" s="7">
        <f t="shared" si="0"/>
        <v>9</v>
      </c>
      <c r="I203" s="7" t="str">
        <f>IF(G203="H","Jr",IF(OR(G203="E",G203="G"),"Cadet","Sr"))</f>
        <v>Sr</v>
      </c>
      <c r="J203" s="10" t="str">
        <f aca="true" t="shared" si="27" ref="J203:J218">IF(G203="DESB","DESIG B",IF(G203="Z","SENIOR",IF(G203="H","JUNIOR",IF(G203="G","CDT-WLDS",IF(G203="E","CADET",G203)))))</f>
        <v>SR-A</v>
      </c>
      <c r="K203" s="5" t="str">
        <f t="shared" si="24"/>
        <v>19th</v>
      </c>
      <c r="L203" s="5">
        <v>19</v>
      </c>
      <c r="M203" s="5">
        <f t="shared" si="25"/>
        <v>680</v>
      </c>
      <c r="N203" s="5">
        <v>2</v>
      </c>
      <c r="O203" s="5"/>
    </row>
    <row r="204" spans="1:15" ht="12.75">
      <c r="A204" s="13" t="s">
        <v>238</v>
      </c>
      <c r="B204" s="12" t="s">
        <v>20</v>
      </c>
      <c r="C204" s="5" t="s">
        <v>141</v>
      </c>
      <c r="D204" s="5" t="str">
        <f t="shared" si="26"/>
        <v>Havana, CUB/WE</v>
      </c>
      <c r="E204" s="6">
        <v>36702</v>
      </c>
      <c r="F204" s="5">
        <v>9</v>
      </c>
      <c r="G204" s="10" t="s">
        <v>16</v>
      </c>
      <c r="H204" s="7">
        <f t="shared" si="0"/>
        <v>9</v>
      </c>
      <c r="I204" s="7" t="str">
        <f>IF(G204="H","Jr",IF(OR(G204="E",G204="G"),"Cadet","Sr"))</f>
        <v>Sr</v>
      </c>
      <c r="J204" s="10" t="str">
        <f t="shared" si="27"/>
        <v>SR-A</v>
      </c>
      <c r="K204" s="5" t="str">
        <f t="shared" si="24"/>
        <v>24th</v>
      </c>
      <c r="L204" s="5">
        <v>24</v>
      </c>
      <c r="M204" s="5">
        <f t="shared" si="25"/>
        <v>516.6</v>
      </c>
      <c r="N204" s="5">
        <v>1.64</v>
      </c>
      <c r="O204" s="5"/>
    </row>
    <row r="205" spans="1:15" ht="12.75">
      <c r="A205" s="13" t="s">
        <v>87</v>
      </c>
      <c r="B205" s="12" t="s">
        <v>11</v>
      </c>
      <c r="C205" s="5" t="s">
        <v>141</v>
      </c>
      <c r="D205" s="5" t="str">
        <f>C205&amp;"/"&amp;B205</f>
        <v>Havana, CUB/MS</v>
      </c>
      <c r="E205" s="6">
        <v>36702</v>
      </c>
      <c r="F205" s="5">
        <v>10</v>
      </c>
      <c r="G205" s="10" t="s">
        <v>16</v>
      </c>
      <c r="H205" s="7">
        <f t="shared" si="0"/>
        <v>9</v>
      </c>
      <c r="I205" s="7" t="str">
        <f>IF(G205="H","Jr",IF(OR(G205="E",G205="G"),"Cadet","Sr"))</f>
        <v>Sr</v>
      </c>
      <c r="J205" s="10" t="str">
        <f t="shared" si="27"/>
        <v>SR-A</v>
      </c>
      <c r="K205" s="5" t="str">
        <f t="shared" si="24"/>
        <v>32nd</v>
      </c>
      <c r="L205" s="5">
        <v>32</v>
      </c>
      <c r="M205" s="5">
        <f t="shared" si="25"/>
        <v>550</v>
      </c>
      <c r="N205" s="5">
        <v>2</v>
      </c>
      <c r="O205" s="5"/>
    </row>
    <row r="206" spans="1:15" ht="12.75">
      <c r="A206" s="13" t="s">
        <v>215</v>
      </c>
      <c r="B206" s="12" t="s">
        <v>97</v>
      </c>
      <c r="C206" s="5" t="s">
        <v>240</v>
      </c>
      <c r="D206" s="5" t="str">
        <f>C206&amp;"/"&amp;B206</f>
        <v>Senior Worlds, Budapest, HUN/WS</v>
      </c>
      <c r="E206" s="6">
        <v>36709</v>
      </c>
      <c r="F206" s="5">
        <v>2</v>
      </c>
      <c r="G206" s="10" t="s">
        <v>16</v>
      </c>
      <c r="H206" s="7">
        <f t="shared" si="0"/>
        <v>9</v>
      </c>
      <c r="I206" s="7" t="str">
        <f>IF(G206="H","Jr",IF(OR(G206="E",G206="G"),"Cadet","Sr"))</f>
        <v>Sr</v>
      </c>
      <c r="J206" s="10" t="str">
        <f t="shared" si="27"/>
        <v>SR-A</v>
      </c>
      <c r="K206" s="5" t="str">
        <f t="shared" si="24"/>
        <v>22nd</v>
      </c>
      <c r="L206" s="5">
        <v>22</v>
      </c>
      <c r="M206" s="5">
        <f t="shared" si="25"/>
        <v>650</v>
      </c>
      <c r="N206" s="5">
        <v>2</v>
      </c>
      <c r="O206" s="5"/>
    </row>
    <row r="207" spans="1:15" ht="12.75">
      <c r="A207" s="13" t="s">
        <v>142</v>
      </c>
      <c r="B207" s="12" t="s">
        <v>97</v>
      </c>
      <c r="C207" s="5" t="s">
        <v>240</v>
      </c>
      <c r="D207" s="5" t="str">
        <f>C207&amp;"/"&amp;B207</f>
        <v>Senior Worlds, Budapest, HUN/WS</v>
      </c>
      <c r="E207" s="6">
        <v>36709</v>
      </c>
      <c r="F207" s="5">
        <v>2</v>
      </c>
      <c r="G207" s="10" t="s">
        <v>16</v>
      </c>
      <c r="H207" s="7">
        <f t="shared" si="0"/>
        <v>9</v>
      </c>
      <c r="I207" s="7" t="str">
        <f>IF(G207="H","Jr",IF(OR(G207="E",G207="G"),"Cadet","Sr"))</f>
        <v>Sr</v>
      </c>
      <c r="J207" s="10" t="str">
        <f t="shared" si="27"/>
        <v>SR-A</v>
      </c>
      <c r="K207" s="5" t="str">
        <f t="shared" si="24"/>
        <v>24th</v>
      </c>
      <c r="L207" s="5">
        <v>24</v>
      </c>
      <c r="M207" s="5">
        <f t="shared" si="25"/>
        <v>630</v>
      </c>
      <c r="N207" s="5">
        <v>2</v>
      </c>
      <c r="O207" s="5"/>
    </row>
    <row r="208" spans="1:15" ht="12.75">
      <c r="A208" s="13" t="s">
        <v>120</v>
      </c>
      <c r="B208" s="12" t="s">
        <v>97</v>
      </c>
      <c r="C208" s="5" t="s">
        <v>240</v>
      </c>
      <c r="D208" s="5" t="str">
        <f>C208&amp;"/"&amp;B208</f>
        <v>Senior Worlds, Budapest, HUN/WS</v>
      </c>
      <c r="E208" s="6">
        <v>36709</v>
      </c>
      <c r="F208" s="5">
        <v>2</v>
      </c>
      <c r="G208" s="10" t="s">
        <v>16</v>
      </c>
      <c r="H208" s="7">
        <f t="shared" si="0"/>
        <v>9</v>
      </c>
      <c r="I208" s="7" t="str">
        <f>IF(G208="H","Jr",IF(OR(G208="E",G208="G"),"Cadet","Sr"))</f>
        <v>Sr</v>
      </c>
      <c r="J208" s="10" t="str">
        <f t="shared" si="27"/>
        <v>SR-A</v>
      </c>
      <c r="K208" s="5" t="str">
        <f aca="true" t="shared" si="28" ref="K208:K217">IF(MOD(L208,1)&lt;&gt;0,"T-","")&amp;INT(L208)&amp;IF(AND(INT(L208)&gt;=11,INT(L208)&lt;14),"th",IF(MOD(INT(L208),10)=1,"st",IF(MOD(INT(L208),10)=2,"nd",IF(MOD(INT(L208),10)=3,"rd","th"))))</f>
        <v>31st</v>
      </c>
      <c r="L208" s="5">
        <v>31</v>
      </c>
      <c r="M208" s="5">
        <f aca="true" t="shared" si="29" ref="M208:M217">IF(OR(L208&gt;=33,ISNUMBER(L208)=FALSE),0,VLOOKUP(L208,PointTable,$H208,TRUE))*IF(N208&gt;0,N208,1)</f>
        <v>560</v>
      </c>
      <c r="N208" s="5">
        <v>2</v>
      </c>
      <c r="O208" s="5"/>
    </row>
    <row r="209" spans="1:15" ht="12.75">
      <c r="A209" s="13" t="s">
        <v>18</v>
      </c>
      <c r="B209" s="12" t="s">
        <v>17</v>
      </c>
      <c r="C209" s="5" t="s">
        <v>147</v>
      </c>
      <c r="D209" s="5" t="str">
        <f>C209&amp;"/"&amp;B209</f>
        <v>Moscow, RUS/WF</v>
      </c>
      <c r="E209" s="6">
        <v>36737</v>
      </c>
      <c r="F209" s="5">
        <v>9</v>
      </c>
      <c r="G209" s="10" t="s">
        <v>16</v>
      </c>
      <c r="H209" s="7">
        <f t="shared" si="0"/>
        <v>9</v>
      </c>
      <c r="I209" s="7" t="str">
        <f>IF(G209="H","Jr",IF(OR(G209="E",G209="G"),"Cadet","Sr"))</f>
        <v>Sr</v>
      </c>
      <c r="J209" s="10" t="str">
        <f t="shared" si="27"/>
        <v>SR-A</v>
      </c>
      <c r="K209" s="5" t="str">
        <f>IF(MOD(L209,1)&lt;&gt;0,"T-","")&amp;INT(L209)&amp;IF(AND(INT(L209)&gt;=11,INT(L209)&lt;14),"th",IF(MOD(INT(L209),10)=1,"st",IF(MOD(INT(L209),10)=2,"nd",IF(MOD(INT(L209),10)=3,"rd","th"))))</f>
        <v>3rd</v>
      </c>
      <c r="L209" s="5">
        <v>3</v>
      </c>
      <c r="M209" s="5">
        <f>IF(OR(L209&gt;=33,ISNUMBER(L209)=FALSE),0,VLOOKUP(L209,PointTable,$H209,TRUE))*IF(N209&gt;0,N209,1)</f>
        <v>919.7</v>
      </c>
      <c r="N209" s="5">
        <v>1.082</v>
      </c>
      <c r="O209" s="5" t="s">
        <v>242</v>
      </c>
    </row>
    <row r="210" spans="1:15" ht="12.75">
      <c r="A210" s="13" t="s">
        <v>23</v>
      </c>
      <c r="B210" s="12" t="s">
        <v>17</v>
      </c>
      <c r="C210" s="35" t="s">
        <v>147</v>
      </c>
      <c r="D210" s="5" t="str">
        <f>C210&amp;"/"&amp;B210</f>
        <v>Moscow, RUS/WF</v>
      </c>
      <c r="E210" s="6">
        <v>36737</v>
      </c>
      <c r="F210" s="5">
        <v>9</v>
      </c>
      <c r="G210" s="10" t="s">
        <v>16</v>
      </c>
      <c r="H210" s="7">
        <f t="shared" si="0"/>
        <v>9</v>
      </c>
      <c r="I210" s="7" t="str">
        <f aca="true" t="shared" si="30" ref="I210:I218">IF(G210="H","Jr",IF(OR(G210="E",G210="G"),"Cadet","Sr"))</f>
        <v>Sr</v>
      </c>
      <c r="J210" s="10" t="str">
        <f t="shared" si="27"/>
        <v>SR-A</v>
      </c>
      <c r="K210" s="5" t="str">
        <f t="shared" si="28"/>
        <v>11th</v>
      </c>
      <c r="L210" s="5">
        <v>11</v>
      </c>
      <c r="M210" s="5">
        <f t="shared" si="29"/>
        <v>568.0500000000001</v>
      </c>
      <c r="N210" s="5">
        <v>1.082</v>
      </c>
      <c r="O210" s="5" t="s">
        <v>242</v>
      </c>
    </row>
    <row r="211" spans="1:15" ht="12.75">
      <c r="A211" s="13" t="s">
        <v>151</v>
      </c>
      <c r="B211" s="12" t="s">
        <v>20</v>
      </c>
      <c r="C211" s="35" t="s">
        <v>150</v>
      </c>
      <c r="D211" s="5" t="str">
        <f>C211&amp;"/"&amp;B211</f>
        <v>Berlin, GER/WE</v>
      </c>
      <c r="E211" s="6">
        <v>36421</v>
      </c>
      <c r="F211" s="5">
        <v>9</v>
      </c>
      <c r="G211" s="10" t="s">
        <v>14</v>
      </c>
      <c r="H211" s="7">
        <f t="shared" si="0"/>
        <v>9</v>
      </c>
      <c r="I211" s="7" t="str">
        <f t="shared" si="30"/>
        <v>Sr</v>
      </c>
      <c r="J211" s="10" t="str">
        <f t="shared" si="27"/>
        <v>SR-B</v>
      </c>
      <c r="K211" s="5" t="str">
        <f t="shared" si="28"/>
        <v>2nd</v>
      </c>
      <c r="L211" s="5">
        <v>2</v>
      </c>
      <c r="M211" s="5">
        <f t="shared" si="29"/>
        <v>198.72</v>
      </c>
      <c r="N211" s="5">
        <v>0.216</v>
      </c>
      <c r="O211" s="5"/>
    </row>
    <row r="212" spans="1:15" ht="12.75">
      <c r="A212" s="13" t="s">
        <v>164</v>
      </c>
      <c r="B212" s="12" t="s">
        <v>13</v>
      </c>
      <c r="C212" s="35" t="s">
        <v>163</v>
      </c>
      <c r="D212" s="5" t="str">
        <f>C212&amp;"/"&amp;B212</f>
        <v>London, GBR (B)/MF</v>
      </c>
      <c r="E212" s="6">
        <v>36492</v>
      </c>
      <c r="F212" s="5">
        <v>9</v>
      </c>
      <c r="G212" s="10" t="s">
        <v>14</v>
      </c>
      <c r="H212" s="7">
        <f t="shared" si="0"/>
        <v>9</v>
      </c>
      <c r="I212" s="7" t="str">
        <f t="shared" si="30"/>
        <v>Sr</v>
      </c>
      <c r="J212" s="10" t="str">
        <f t="shared" si="27"/>
        <v>SR-B</v>
      </c>
      <c r="K212" s="5" t="str">
        <f>IF(MOD(L212,1)&lt;&gt;0,"T-","")&amp;INT(L212)&amp;IF(AND(INT(L212)&gt;=11,INT(L212)&lt;14),"th",IF(MOD(INT(L212),10)=1,"st",IF(MOD(INT(L212),10)=2,"nd",IF(MOD(INT(L212),10)=3,"rd","th"))))</f>
        <v>6th</v>
      </c>
      <c r="L212" s="5">
        <v>6</v>
      </c>
      <c r="M212" s="5">
        <f>IF(OR(L212&gt;=33,ISNUMBER(L212)=FALSE),0,VLOOKUP(L212,PointTable,$H212,TRUE))*IF(N212&gt;0,N212,1)</f>
        <v>130.66</v>
      </c>
      <c r="N212" s="5">
        <v>0.188</v>
      </c>
      <c r="O212" s="5"/>
    </row>
    <row r="213" spans="1:15" ht="12.75">
      <c r="A213" s="13" t="s">
        <v>165</v>
      </c>
      <c r="B213" s="12" t="s">
        <v>13</v>
      </c>
      <c r="C213" s="35" t="s">
        <v>163</v>
      </c>
      <c r="D213" s="5" t="str">
        <f>C213&amp;"/"&amp;B213</f>
        <v>London, GBR (B)/MF</v>
      </c>
      <c r="E213" s="6">
        <v>36492</v>
      </c>
      <c r="F213" s="5">
        <v>9</v>
      </c>
      <c r="G213" s="10" t="s">
        <v>14</v>
      </c>
      <c r="H213" s="7">
        <f t="shared" si="0"/>
        <v>9</v>
      </c>
      <c r="I213" s="7" t="str">
        <f t="shared" si="30"/>
        <v>Sr</v>
      </c>
      <c r="J213" s="10" t="str">
        <f t="shared" si="27"/>
        <v>SR-B</v>
      </c>
      <c r="K213" s="5" t="str">
        <f t="shared" si="28"/>
        <v>8th</v>
      </c>
      <c r="L213" s="5">
        <v>8</v>
      </c>
      <c r="M213" s="5">
        <f t="shared" si="29"/>
        <v>128.78</v>
      </c>
      <c r="N213" s="5">
        <v>0.188</v>
      </c>
      <c r="O213" s="5"/>
    </row>
    <row r="214" spans="1:15" ht="12.75">
      <c r="A214" s="13" t="s">
        <v>166</v>
      </c>
      <c r="B214" s="12" t="s">
        <v>13</v>
      </c>
      <c r="C214" s="35" t="s">
        <v>163</v>
      </c>
      <c r="D214" s="5" t="str">
        <f>C214&amp;"/"&amp;B214</f>
        <v>London, GBR (B)/MF</v>
      </c>
      <c r="E214" s="6">
        <v>36492</v>
      </c>
      <c r="F214" s="5">
        <v>9</v>
      </c>
      <c r="G214" s="10" t="s">
        <v>14</v>
      </c>
      <c r="H214" s="7">
        <f t="shared" si="0"/>
        <v>9</v>
      </c>
      <c r="I214" s="7" t="str">
        <f t="shared" si="30"/>
        <v>Sr</v>
      </c>
      <c r="J214" s="10" t="str">
        <f t="shared" si="27"/>
        <v>SR-B</v>
      </c>
      <c r="K214" s="5" t="str">
        <f t="shared" si="28"/>
        <v>9th</v>
      </c>
      <c r="L214" s="5">
        <v>9</v>
      </c>
      <c r="M214" s="5">
        <f t="shared" si="29"/>
        <v>100.58</v>
      </c>
      <c r="N214" s="5">
        <v>0.188</v>
      </c>
      <c r="O214" s="5"/>
    </row>
    <row r="215" spans="1:15" ht="12.75">
      <c r="A215" s="13" t="s">
        <v>159</v>
      </c>
      <c r="B215" s="12" t="s">
        <v>13</v>
      </c>
      <c r="C215" s="35" t="s">
        <v>163</v>
      </c>
      <c r="D215" s="5" t="str">
        <f>C215&amp;"/"&amp;B215</f>
        <v>London, GBR (B)/MF</v>
      </c>
      <c r="E215" s="6">
        <v>36492</v>
      </c>
      <c r="F215" s="5">
        <v>9</v>
      </c>
      <c r="G215" s="10" t="s">
        <v>14</v>
      </c>
      <c r="H215" s="7">
        <f t="shared" si="0"/>
        <v>9</v>
      </c>
      <c r="I215" s="7" t="str">
        <f t="shared" si="30"/>
        <v>Sr</v>
      </c>
      <c r="J215" s="10" t="str">
        <f t="shared" si="27"/>
        <v>SR-B</v>
      </c>
      <c r="K215" s="5" t="str">
        <f t="shared" si="24"/>
        <v>10th</v>
      </c>
      <c r="L215" s="5">
        <v>10</v>
      </c>
      <c r="M215" s="5">
        <f t="shared" si="25"/>
        <v>99.64</v>
      </c>
      <c r="N215" s="5">
        <v>0.188</v>
      </c>
      <c r="O215" s="5"/>
    </row>
    <row r="216" spans="1:15" ht="12.75">
      <c r="A216" s="13" t="s">
        <v>167</v>
      </c>
      <c r="B216" s="12" t="s">
        <v>13</v>
      </c>
      <c r="C216" s="35" t="s">
        <v>163</v>
      </c>
      <c r="D216" s="5" t="str">
        <f>C216&amp;"/"&amp;B216</f>
        <v>London, GBR (B)/MF</v>
      </c>
      <c r="E216" s="6">
        <v>36492</v>
      </c>
      <c r="F216" s="5">
        <v>9</v>
      </c>
      <c r="G216" s="10" t="s">
        <v>14</v>
      </c>
      <c r="H216" s="7">
        <f t="shared" si="0"/>
        <v>9</v>
      </c>
      <c r="I216" s="7" t="str">
        <f t="shared" si="30"/>
        <v>Sr</v>
      </c>
      <c r="J216" s="10" t="str">
        <f t="shared" si="27"/>
        <v>SR-B</v>
      </c>
      <c r="K216" s="5" t="str">
        <f t="shared" si="28"/>
        <v>16th</v>
      </c>
      <c r="L216" s="5">
        <v>16</v>
      </c>
      <c r="M216" s="5">
        <f t="shared" si="29"/>
        <v>94</v>
      </c>
      <c r="N216" s="5">
        <v>0.188</v>
      </c>
      <c r="O216" s="5"/>
    </row>
    <row r="217" spans="1:15" ht="12.75">
      <c r="A217" s="13" t="s">
        <v>168</v>
      </c>
      <c r="B217" s="12" t="s">
        <v>13</v>
      </c>
      <c r="C217" s="35" t="s">
        <v>163</v>
      </c>
      <c r="D217" s="5" t="str">
        <f>C217&amp;"/"&amp;B217</f>
        <v>London, GBR (B)/MF</v>
      </c>
      <c r="E217" s="6">
        <v>36492</v>
      </c>
      <c r="F217" s="5">
        <v>9</v>
      </c>
      <c r="G217" s="10" t="s">
        <v>14</v>
      </c>
      <c r="H217" s="7">
        <f t="shared" si="0"/>
        <v>9</v>
      </c>
      <c r="I217" s="7" t="str">
        <f t="shared" si="30"/>
        <v>Sr</v>
      </c>
      <c r="J217" s="10" t="str">
        <f t="shared" si="27"/>
        <v>SR-B</v>
      </c>
      <c r="K217" s="5" t="str">
        <f t="shared" si="28"/>
        <v>20th</v>
      </c>
      <c r="L217" s="5">
        <v>20</v>
      </c>
      <c r="M217" s="5">
        <f t="shared" si="29"/>
        <v>62.98</v>
      </c>
      <c r="N217" s="5">
        <v>0.188</v>
      </c>
      <c r="O217" s="5"/>
    </row>
    <row r="218" spans="1:15" ht="12.75">
      <c r="A218" s="13" t="s">
        <v>125</v>
      </c>
      <c r="B218" s="12" t="s">
        <v>13</v>
      </c>
      <c r="C218" s="5" t="s">
        <v>163</v>
      </c>
      <c r="D218" s="5" t="str">
        <f>C218&amp;"/"&amp;B218</f>
        <v>London, GBR (B)/MF</v>
      </c>
      <c r="E218" s="6">
        <v>36492</v>
      </c>
      <c r="F218" s="5">
        <v>9</v>
      </c>
      <c r="G218" s="10" t="s">
        <v>14</v>
      </c>
      <c r="H218" s="7">
        <f t="shared" si="0"/>
        <v>9</v>
      </c>
      <c r="I218" s="7" t="str">
        <f t="shared" si="30"/>
        <v>Sr</v>
      </c>
      <c r="J218" s="10" t="str">
        <f t="shared" si="27"/>
        <v>SR-B</v>
      </c>
      <c r="K218" s="5" t="str">
        <f t="shared" si="24"/>
        <v>25th</v>
      </c>
      <c r="L218" s="5">
        <v>25</v>
      </c>
      <c r="M218" s="5">
        <f t="shared" si="25"/>
        <v>58.28</v>
      </c>
      <c r="N218" s="5">
        <v>0.188</v>
      </c>
      <c r="O218" s="5"/>
    </row>
    <row r="219" spans="1:6" ht="12.75">
      <c r="A219"/>
      <c r="B219"/>
      <c r="C219"/>
      <c r="D219"/>
      <c r="E219"/>
      <c r="F219"/>
    </row>
    <row r="220" spans="2:12" ht="12.75">
      <c r="B220" s="1"/>
      <c r="E220" s="1"/>
      <c r="F220" s="1"/>
      <c r="G220" s="1"/>
      <c r="J220" s="1"/>
      <c r="K220" s="1"/>
      <c r="L220" s="1"/>
    </row>
    <row r="221" spans="2:12" ht="12.75">
      <c r="B221" s="1"/>
      <c r="E221" s="1"/>
      <c r="F221" s="1"/>
      <c r="G221" s="1"/>
      <c r="J221" s="1"/>
      <c r="K221" s="1"/>
      <c r="L221" s="1"/>
    </row>
    <row r="222" spans="2:12" ht="12.75">
      <c r="B222" s="1"/>
      <c r="E222" s="1"/>
      <c r="F222" s="1"/>
      <c r="G222" s="1"/>
      <c r="J222" s="1"/>
      <c r="K222" s="1"/>
      <c r="L222" s="1"/>
    </row>
    <row r="223" spans="2:12" ht="12.75">
      <c r="B223" s="1"/>
      <c r="E223" s="1"/>
      <c r="F223" s="1"/>
      <c r="G223" s="1"/>
      <c r="J223" s="1"/>
      <c r="K223" s="1"/>
      <c r="L223" s="1"/>
    </row>
    <row r="224" spans="2:12" ht="12.75">
      <c r="B224" s="1"/>
      <c r="E224" s="1"/>
      <c r="F224" s="1"/>
      <c r="G224" s="1"/>
      <c r="J224" s="1"/>
      <c r="K224" s="1"/>
      <c r="L224" s="1"/>
    </row>
    <row r="225" spans="2:12" ht="12.75">
      <c r="B225" s="1"/>
      <c r="E225" s="1"/>
      <c r="F225" s="1"/>
      <c r="G225" s="1"/>
      <c r="J225" s="1"/>
      <c r="K225" s="1"/>
      <c r="L225" s="1"/>
    </row>
    <row r="226" spans="2:12" ht="12.75">
      <c r="B226" s="1"/>
      <c r="E226" s="1"/>
      <c r="F226" s="1"/>
      <c r="G226" s="1"/>
      <c r="J226" s="1"/>
      <c r="K226" s="1"/>
      <c r="L226" s="1"/>
    </row>
    <row r="227" spans="2:12" ht="12.75">
      <c r="B227" s="1"/>
      <c r="E227" s="1"/>
      <c r="F227" s="1"/>
      <c r="G227" s="1"/>
      <c r="J227" s="1"/>
      <c r="K227" s="1"/>
      <c r="L227" s="1"/>
    </row>
    <row r="228" spans="2:12" ht="12.75">
      <c r="B228" s="1"/>
      <c r="E228" s="1"/>
      <c r="F228" s="1"/>
      <c r="G228" s="1"/>
      <c r="J228" s="1"/>
      <c r="K228" s="1"/>
      <c r="L228" s="1"/>
    </row>
    <row r="229" spans="2:12" ht="12.75">
      <c r="B229" s="1"/>
      <c r="E229" s="1"/>
      <c r="F229" s="1"/>
      <c r="G229" s="1"/>
      <c r="J229" s="1"/>
      <c r="K229" s="1"/>
      <c r="L229" s="1"/>
    </row>
    <row r="230" spans="2:12" ht="12.75">
      <c r="B230" s="1"/>
      <c r="E230" s="1"/>
      <c r="F230" s="1"/>
      <c r="G230" s="1"/>
      <c r="J230" s="1"/>
      <c r="K230" s="1"/>
      <c r="L230" s="1"/>
    </row>
    <row r="231" spans="2:12" ht="12.75">
      <c r="B231" s="1"/>
      <c r="E231" s="1"/>
      <c r="F231" s="1"/>
      <c r="G231" s="1"/>
      <c r="J231" s="1"/>
      <c r="K231" s="1"/>
      <c r="L231" s="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</sheetData>
  <printOptions horizontalCentered="1"/>
  <pageMargins left="0.5" right="0.5" top="1.5" bottom="0.75" header="0.5" footer="0.5"/>
  <pageSetup horizontalDpi="300" verticalDpi="300" orientation="portrait" r:id="rId1"/>
  <headerFooter alignWithMargins="0">
    <oddHeader>&amp;C&amp;"Times New Roman,Bold"&amp;16 1999-2000 USFA Point Standings
&amp;A</oddHeader>
    <oddFooter>&amp;CPage &amp;P of &amp;N&amp;RPrinted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workbookViewId="0" topLeftCell="A2">
      <pane ySplit="1" topLeftCell="BM116" activePane="bottomLeft" state="frozen"/>
      <selection pane="topLeft" activeCell="A2" sqref="A2"/>
      <selection pane="bottomLeft" activeCell="A136" sqref="A136"/>
    </sheetView>
  </sheetViews>
  <sheetFormatPr defaultColWidth="9.140625" defaultRowHeight="12.75"/>
  <cols>
    <col min="1" max="1" width="6.28125" style="27" bestFit="1" customWidth="1"/>
    <col min="2" max="2" width="19.421875" style="0" bestFit="1" customWidth="1"/>
    <col min="3" max="3" width="10.140625" style="15" customWidth="1"/>
    <col min="4" max="4" width="7.28125" style="0" bestFit="1" customWidth="1"/>
    <col min="5" max="5" width="4.00390625" style="0" bestFit="1" customWidth="1"/>
    <col min="6" max="8" width="5.00390625" style="0" bestFit="1" customWidth="1"/>
    <col min="9" max="9" width="6.00390625" style="0" bestFit="1" customWidth="1"/>
    <col min="10" max="10" width="4.7109375" style="0" bestFit="1" customWidth="1"/>
    <col min="11" max="13" width="8.7109375" style="0" customWidth="1"/>
    <col min="14" max="14" width="7.28125" style="0" bestFit="1" customWidth="1"/>
  </cols>
  <sheetData>
    <row r="1" spans="1:14" s="16" customFormat="1" ht="15.75">
      <c r="A1" s="25"/>
      <c r="C1" s="17"/>
      <c r="D1" s="36" t="s">
        <v>37</v>
      </c>
      <c r="E1" s="37"/>
      <c r="F1" s="37"/>
      <c r="G1" s="37"/>
      <c r="H1" s="37"/>
      <c r="I1" s="37"/>
      <c r="J1" s="38"/>
      <c r="K1" s="36" t="s">
        <v>38</v>
      </c>
      <c r="L1" s="37"/>
      <c r="M1" s="37"/>
      <c r="N1" s="29" t="s">
        <v>75</v>
      </c>
    </row>
    <row r="2" spans="1:14" s="16" customFormat="1" ht="16.5" thickBot="1">
      <c r="A2" s="26" t="s">
        <v>79</v>
      </c>
      <c r="B2" s="18" t="s">
        <v>39</v>
      </c>
      <c r="C2" s="19" t="s">
        <v>40</v>
      </c>
      <c r="D2" s="32" t="s">
        <v>41</v>
      </c>
      <c r="E2" s="33" t="s">
        <v>42</v>
      </c>
      <c r="F2" s="33" t="s">
        <v>43</v>
      </c>
      <c r="G2" s="33" t="s">
        <v>44</v>
      </c>
      <c r="H2" s="33" t="s">
        <v>45</v>
      </c>
      <c r="I2" s="33" t="s">
        <v>46</v>
      </c>
      <c r="J2" s="33" t="s">
        <v>47</v>
      </c>
      <c r="K2" s="21" t="s">
        <v>77</v>
      </c>
      <c r="L2" s="20" t="s">
        <v>78</v>
      </c>
      <c r="M2" s="20" t="s">
        <v>70</v>
      </c>
      <c r="N2" s="30" t="s">
        <v>76</v>
      </c>
    </row>
    <row r="3" spans="1:14" ht="12.75" customHeight="1" hidden="1">
      <c r="A3" s="27" t="s">
        <v>13</v>
      </c>
      <c r="B3" t="s">
        <v>48</v>
      </c>
      <c r="C3" s="15">
        <v>35750</v>
      </c>
      <c r="D3" s="22">
        <v>104</v>
      </c>
      <c r="E3" s="14">
        <v>0</v>
      </c>
      <c r="F3" s="14">
        <v>0</v>
      </c>
      <c r="G3" s="14">
        <v>0</v>
      </c>
      <c r="H3" s="14">
        <v>0</v>
      </c>
      <c r="I3" s="14">
        <v>3</v>
      </c>
      <c r="J3" s="14">
        <v>1</v>
      </c>
      <c r="K3" s="23">
        <f aca="true" t="shared" si="0" ref="K3:K60">(D3/10+7*E3+6*F3+5*G3+4*H3+3*I3+2*J3)/100</f>
        <v>0.214</v>
      </c>
      <c r="L3" s="24">
        <f>MIN(K3,2)</f>
        <v>0.214</v>
      </c>
      <c r="M3" s="28">
        <f aca="true" t="shared" si="1" ref="M3:M60">MIN((D3/5+7*E3+6*F3+5*G3+4*H3+2*I3+3*J3)/100,3)</f>
        <v>0.298</v>
      </c>
      <c r="N3" s="31" t="str">
        <f aca="true" t="shared" si="2" ref="N3:N60">IF(ROUNDUP(D3*0.4,0)&lt;=2,2,IF(ROUNDUP(D3*0.4,0)&lt;=4,4,IF(ROUNDUP(D3*0.4,0)&lt;=8,8,IF(ROUNDUP(D3*0.4,0)&lt;=12,12,IF(ROUNDUP(D3*0.4,0)&lt;=16,16,IF(ROUNDUP(D3*0.4,0)&lt;=24,24,32))))))&amp;"/"&amp;MIN(32,MAX(2,2^ROUNDUP(LOG(ROUNDUP(D3*0.4,0),2),0)))</f>
        <v>32/32</v>
      </c>
    </row>
    <row r="4" spans="1:14" ht="12.75" customHeight="1" hidden="1">
      <c r="A4" s="27" t="s">
        <v>20</v>
      </c>
      <c r="B4" t="s">
        <v>51</v>
      </c>
      <c r="C4" s="15">
        <v>35750</v>
      </c>
      <c r="D4" s="22">
        <v>65</v>
      </c>
      <c r="E4" s="14">
        <v>3</v>
      </c>
      <c r="F4" s="14">
        <v>0</v>
      </c>
      <c r="G4" s="14">
        <v>1</v>
      </c>
      <c r="H4" s="14">
        <v>2</v>
      </c>
      <c r="I4" s="14">
        <v>2</v>
      </c>
      <c r="J4" s="14">
        <v>0</v>
      </c>
      <c r="K4" s="23">
        <f t="shared" si="0"/>
        <v>0.465</v>
      </c>
      <c r="L4" s="24">
        <f aca="true" t="shared" si="3" ref="L4:L136">MIN(K4,2)</f>
        <v>0.465</v>
      </c>
      <c r="M4" s="28">
        <f t="shared" si="1"/>
        <v>0.51</v>
      </c>
      <c r="N4" s="31" t="str">
        <f t="shared" si="2"/>
        <v>32/32</v>
      </c>
    </row>
    <row r="5" spans="1:14" ht="12.75" customHeight="1" hidden="1">
      <c r="A5" s="27" t="s">
        <v>21</v>
      </c>
      <c r="B5" t="s">
        <v>49</v>
      </c>
      <c r="C5" s="15">
        <v>35751</v>
      </c>
      <c r="D5" s="22">
        <v>79</v>
      </c>
      <c r="E5" s="14">
        <v>1</v>
      </c>
      <c r="F5" s="14">
        <v>3</v>
      </c>
      <c r="G5" s="14">
        <v>2</v>
      </c>
      <c r="H5" s="14">
        <v>7</v>
      </c>
      <c r="I5" s="14">
        <v>3</v>
      </c>
      <c r="J5" s="14">
        <v>0</v>
      </c>
      <c r="K5" s="23">
        <f t="shared" si="0"/>
        <v>0.799</v>
      </c>
      <c r="L5" s="24">
        <f>MIN(K5,2)</f>
        <v>0.799</v>
      </c>
      <c r="M5" s="28">
        <f t="shared" si="1"/>
        <v>0.848</v>
      </c>
      <c r="N5" s="31" t="str">
        <f t="shared" si="2"/>
        <v>32/32</v>
      </c>
    </row>
    <row r="6" spans="1:14" ht="12.75" customHeight="1" hidden="1">
      <c r="A6" s="27" t="s">
        <v>21</v>
      </c>
      <c r="B6" t="s">
        <v>50</v>
      </c>
      <c r="C6" s="15">
        <v>35757</v>
      </c>
      <c r="D6" s="22">
        <v>22</v>
      </c>
      <c r="E6" s="14">
        <v>0</v>
      </c>
      <c r="F6" s="14">
        <v>1</v>
      </c>
      <c r="G6" s="14">
        <v>0</v>
      </c>
      <c r="H6" s="14">
        <v>0</v>
      </c>
      <c r="I6" s="14">
        <v>2</v>
      </c>
      <c r="J6" s="14">
        <v>0</v>
      </c>
      <c r="K6" s="23">
        <f t="shared" si="0"/>
        <v>0.142</v>
      </c>
      <c r="L6" s="24">
        <f>MIN(K6,2)</f>
        <v>0.142</v>
      </c>
      <c r="M6" s="28">
        <f t="shared" si="1"/>
        <v>0.14400000000000002</v>
      </c>
      <c r="N6" s="31" t="str">
        <f t="shared" si="2"/>
        <v>12/16</v>
      </c>
    </row>
    <row r="7" spans="1:14" ht="12.75" customHeight="1" hidden="1">
      <c r="A7" s="27" t="s">
        <v>20</v>
      </c>
      <c r="B7" t="s">
        <v>50</v>
      </c>
      <c r="C7" s="15">
        <v>35757</v>
      </c>
      <c r="D7" s="22">
        <v>29</v>
      </c>
      <c r="E7" s="14">
        <v>1</v>
      </c>
      <c r="F7" s="14">
        <v>2</v>
      </c>
      <c r="G7" s="14">
        <v>2</v>
      </c>
      <c r="H7" s="14">
        <v>5</v>
      </c>
      <c r="I7" s="14">
        <v>2</v>
      </c>
      <c r="J7" s="14">
        <v>0</v>
      </c>
      <c r="K7" s="23">
        <f t="shared" si="0"/>
        <v>0.579</v>
      </c>
      <c r="L7" s="24">
        <f t="shared" si="3"/>
        <v>0.579</v>
      </c>
      <c r="M7" s="28">
        <f t="shared" si="1"/>
        <v>0.588</v>
      </c>
      <c r="N7" s="31" t="str">
        <f t="shared" si="2"/>
        <v>12/16</v>
      </c>
    </row>
    <row r="8" spans="1:14" ht="12.75" customHeight="1" hidden="1">
      <c r="A8" s="27" t="s">
        <v>17</v>
      </c>
      <c r="B8" t="s">
        <v>15</v>
      </c>
      <c r="C8" s="15">
        <v>35764</v>
      </c>
      <c r="D8" s="22">
        <v>77</v>
      </c>
      <c r="E8" s="14">
        <v>3</v>
      </c>
      <c r="F8" s="14">
        <v>6</v>
      </c>
      <c r="G8" s="14">
        <v>8</v>
      </c>
      <c r="H8" s="14">
        <v>12</v>
      </c>
      <c r="I8" s="14">
        <v>7</v>
      </c>
      <c r="J8" s="14">
        <v>6</v>
      </c>
      <c r="K8" s="23">
        <f t="shared" si="0"/>
        <v>1.857</v>
      </c>
      <c r="L8" s="24">
        <f t="shared" si="3"/>
        <v>1.857</v>
      </c>
      <c r="M8" s="28">
        <f t="shared" si="1"/>
        <v>1.9240000000000002</v>
      </c>
      <c r="N8" s="31" t="str">
        <f t="shared" si="2"/>
        <v>32/32</v>
      </c>
    </row>
    <row r="9" spans="1:14" ht="12.75" customHeight="1" hidden="1">
      <c r="A9" s="27" t="s">
        <v>21</v>
      </c>
      <c r="B9" t="s">
        <v>54</v>
      </c>
      <c r="C9" s="15">
        <v>35806</v>
      </c>
      <c r="D9" s="22">
        <v>220</v>
      </c>
      <c r="E9" s="14">
        <v>2</v>
      </c>
      <c r="F9" s="14">
        <v>1</v>
      </c>
      <c r="G9" s="14">
        <v>3</v>
      </c>
      <c r="H9" s="14">
        <v>4</v>
      </c>
      <c r="I9" s="14">
        <v>3</v>
      </c>
      <c r="J9" s="14">
        <v>1</v>
      </c>
      <c r="K9" s="23">
        <f t="shared" si="0"/>
        <v>0.84</v>
      </c>
      <c r="L9" s="24">
        <f t="shared" si="3"/>
        <v>0.84</v>
      </c>
      <c r="M9" s="28">
        <f t="shared" si="1"/>
        <v>1.04</v>
      </c>
      <c r="N9" s="31" t="str">
        <f t="shared" si="2"/>
        <v>32/32</v>
      </c>
    </row>
    <row r="10" spans="1:14" ht="12.75" customHeight="1" hidden="1">
      <c r="A10" s="27" t="s">
        <v>20</v>
      </c>
      <c r="B10" t="s">
        <v>26</v>
      </c>
      <c r="C10" s="15">
        <v>35806</v>
      </c>
      <c r="D10" s="22">
        <v>81</v>
      </c>
      <c r="E10" s="14">
        <v>4</v>
      </c>
      <c r="F10" s="14">
        <v>4</v>
      </c>
      <c r="G10" s="14">
        <v>8</v>
      </c>
      <c r="H10" s="14">
        <v>8</v>
      </c>
      <c r="I10" s="14">
        <v>8</v>
      </c>
      <c r="J10" s="14">
        <v>1</v>
      </c>
      <c r="K10" s="23">
        <f t="shared" si="0"/>
        <v>1.581</v>
      </c>
      <c r="L10" s="24">
        <f t="shared" si="3"/>
        <v>1.581</v>
      </c>
      <c r="M10" s="28">
        <f t="shared" si="1"/>
        <v>1.5919999999999999</v>
      </c>
      <c r="N10" s="31" t="str">
        <f t="shared" si="2"/>
        <v>32/32</v>
      </c>
    </row>
    <row r="11" spans="1:14" ht="12.75" customHeight="1" hidden="1">
      <c r="A11" s="27" t="s">
        <v>17</v>
      </c>
      <c r="B11" t="s">
        <v>26</v>
      </c>
      <c r="C11" s="15">
        <v>35806</v>
      </c>
      <c r="D11" s="22">
        <v>38</v>
      </c>
      <c r="E11" s="14">
        <v>5</v>
      </c>
      <c r="F11" s="14">
        <v>3</v>
      </c>
      <c r="G11" s="14">
        <v>3</v>
      </c>
      <c r="H11" s="14">
        <v>1</v>
      </c>
      <c r="I11" s="14">
        <v>7</v>
      </c>
      <c r="J11" s="14">
        <v>2</v>
      </c>
      <c r="K11" s="23">
        <f t="shared" si="0"/>
        <v>1.008</v>
      </c>
      <c r="L11" s="24">
        <f t="shared" si="3"/>
        <v>1.008</v>
      </c>
      <c r="M11" s="28">
        <f t="shared" si="1"/>
        <v>0.996</v>
      </c>
      <c r="N11" s="31" t="str">
        <f t="shared" si="2"/>
        <v>16/16</v>
      </c>
    </row>
    <row r="12" spans="1:14" ht="12.75" customHeight="1" hidden="1">
      <c r="A12" s="27" t="s">
        <v>13</v>
      </c>
      <c r="B12" t="s">
        <v>28</v>
      </c>
      <c r="C12" s="15">
        <v>35814</v>
      </c>
      <c r="D12" s="22">
        <v>26</v>
      </c>
      <c r="E12" s="14">
        <v>0</v>
      </c>
      <c r="F12" s="14">
        <v>3</v>
      </c>
      <c r="G12" s="14">
        <v>2</v>
      </c>
      <c r="H12" s="14">
        <v>4</v>
      </c>
      <c r="I12" s="14">
        <v>5</v>
      </c>
      <c r="J12" s="14">
        <v>0</v>
      </c>
      <c r="K12" s="23">
        <f t="shared" si="0"/>
        <v>0.616</v>
      </c>
      <c r="L12" s="24">
        <f t="shared" si="3"/>
        <v>0.616</v>
      </c>
      <c r="M12" s="28">
        <f t="shared" si="1"/>
        <v>0.5920000000000001</v>
      </c>
      <c r="N12" s="31" t="str">
        <f t="shared" si="2"/>
        <v>12/16</v>
      </c>
    </row>
    <row r="13" spans="1:14" ht="12.75" customHeight="1" hidden="1">
      <c r="A13" s="27" t="s">
        <v>21</v>
      </c>
      <c r="B13" t="s">
        <v>30</v>
      </c>
      <c r="C13" s="15">
        <v>35819</v>
      </c>
      <c r="D13" s="22">
        <v>124</v>
      </c>
      <c r="E13" s="14">
        <v>7</v>
      </c>
      <c r="F13" s="14">
        <v>5</v>
      </c>
      <c r="G13" s="14">
        <v>11</v>
      </c>
      <c r="H13" s="14">
        <v>7</v>
      </c>
      <c r="I13" s="14">
        <v>15</v>
      </c>
      <c r="J13" s="14">
        <v>0</v>
      </c>
      <c r="K13" s="23">
        <f t="shared" si="0"/>
        <v>2.194</v>
      </c>
      <c r="L13" s="24">
        <f t="shared" si="3"/>
        <v>2</v>
      </c>
      <c r="M13" s="28">
        <f t="shared" si="1"/>
        <v>2.168</v>
      </c>
      <c r="N13" s="31" t="str">
        <f t="shared" si="2"/>
        <v>32/32</v>
      </c>
    </row>
    <row r="14" spans="1:14" ht="12.75" customHeight="1" hidden="1">
      <c r="A14" s="27" t="s">
        <v>11</v>
      </c>
      <c r="B14" t="s">
        <v>29</v>
      </c>
      <c r="C14" s="15">
        <v>35820</v>
      </c>
      <c r="D14" s="22">
        <v>100</v>
      </c>
      <c r="E14" s="14">
        <v>5</v>
      </c>
      <c r="F14" s="14">
        <v>6</v>
      </c>
      <c r="G14" s="14">
        <v>9</v>
      </c>
      <c r="H14" s="14">
        <v>16</v>
      </c>
      <c r="I14" s="14">
        <v>7</v>
      </c>
      <c r="J14" s="14">
        <v>4</v>
      </c>
      <c r="K14" s="23">
        <f t="shared" si="0"/>
        <v>2.19</v>
      </c>
      <c r="L14" s="24">
        <f t="shared" si="3"/>
        <v>2</v>
      </c>
      <c r="M14" s="28">
        <f t="shared" si="1"/>
        <v>2.26</v>
      </c>
      <c r="N14" s="31" t="str">
        <f t="shared" si="2"/>
        <v>32/32</v>
      </c>
    </row>
    <row r="15" spans="1:14" ht="12.75" customHeight="1" hidden="1">
      <c r="A15" s="27" t="s">
        <v>17</v>
      </c>
      <c r="B15" t="s">
        <v>56</v>
      </c>
      <c r="C15" s="15">
        <v>35820</v>
      </c>
      <c r="D15" s="22">
        <v>93</v>
      </c>
      <c r="E15" s="14">
        <v>8</v>
      </c>
      <c r="F15" s="14">
        <v>8</v>
      </c>
      <c r="G15" s="14">
        <v>8</v>
      </c>
      <c r="H15" s="14">
        <v>12</v>
      </c>
      <c r="I15" s="14">
        <v>14</v>
      </c>
      <c r="J15" s="14">
        <v>8</v>
      </c>
      <c r="K15" s="23">
        <f t="shared" si="0"/>
        <v>2.593</v>
      </c>
      <c r="L15" s="24">
        <f t="shared" si="3"/>
        <v>2</v>
      </c>
      <c r="M15" s="28">
        <f t="shared" si="1"/>
        <v>2.6260000000000003</v>
      </c>
      <c r="N15" s="31" t="str">
        <f t="shared" si="2"/>
        <v>32/32</v>
      </c>
    </row>
    <row r="16" spans="1:14" ht="12.75" customHeight="1" hidden="1">
      <c r="A16" s="27" t="s">
        <v>13</v>
      </c>
      <c r="B16" t="s">
        <v>57</v>
      </c>
      <c r="C16" s="15">
        <v>35827</v>
      </c>
      <c r="D16" s="22">
        <v>86</v>
      </c>
      <c r="E16" s="14">
        <v>5</v>
      </c>
      <c r="F16" s="14">
        <v>6</v>
      </c>
      <c r="G16" s="14">
        <v>4</v>
      </c>
      <c r="H16" s="14">
        <v>14</v>
      </c>
      <c r="I16" s="14">
        <v>7</v>
      </c>
      <c r="J16" s="14">
        <v>5</v>
      </c>
      <c r="K16" s="23">
        <f t="shared" si="0"/>
        <v>1.8659999999999999</v>
      </c>
      <c r="L16" s="24">
        <f t="shared" si="3"/>
        <v>1.8659999999999999</v>
      </c>
      <c r="M16" s="28">
        <f t="shared" si="1"/>
        <v>1.932</v>
      </c>
      <c r="N16" s="31" t="str">
        <f t="shared" si="2"/>
        <v>32/32</v>
      </c>
    </row>
    <row r="17" spans="1:14" ht="12.75" customHeight="1" hidden="1">
      <c r="A17" s="27" t="s">
        <v>21</v>
      </c>
      <c r="B17" t="s">
        <v>26</v>
      </c>
      <c r="C17" s="15">
        <v>35834</v>
      </c>
      <c r="D17" s="22">
        <v>64</v>
      </c>
      <c r="E17" s="14">
        <v>8</v>
      </c>
      <c r="F17" s="14">
        <v>5</v>
      </c>
      <c r="G17" s="14">
        <v>0</v>
      </c>
      <c r="H17" s="14">
        <v>12</v>
      </c>
      <c r="I17" s="14">
        <v>6</v>
      </c>
      <c r="J17" s="14">
        <v>0</v>
      </c>
      <c r="K17" s="23">
        <f t="shared" si="0"/>
        <v>1.584</v>
      </c>
      <c r="L17" s="24">
        <f t="shared" si="3"/>
        <v>1.584</v>
      </c>
      <c r="M17" s="28">
        <f t="shared" si="1"/>
        <v>1.588</v>
      </c>
      <c r="N17" s="31" t="str">
        <f t="shared" si="2"/>
        <v>32/32</v>
      </c>
    </row>
    <row r="18" spans="1:14" ht="12.75" customHeight="1" hidden="1">
      <c r="A18" s="27" t="s">
        <v>13</v>
      </c>
      <c r="B18" t="s">
        <v>58</v>
      </c>
      <c r="C18" s="15">
        <v>35848</v>
      </c>
      <c r="D18" s="22">
        <v>72</v>
      </c>
      <c r="E18" s="14">
        <v>5</v>
      </c>
      <c r="F18" s="14">
        <v>3</v>
      </c>
      <c r="G18" s="14">
        <v>5</v>
      </c>
      <c r="H18" s="14">
        <v>10</v>
      </c>
      <c r="I18" s="14">
        <v>5</v>
      </c>
      <c r="J18" s="14">
        <v>3</v>
      </c>
      <c r="K18" s="23">
        <f t="shared" si="0"/>
        <v>1.462</v>
      </c>
      <c r="L18" s="24">
        <f t="shared" si="3"/>
        <v>1.462</v>
      </c>
      <c r="M18" s="28">
        <f t="shared" si="1"/>
        <v>1.514</v>
      </c>
      <c r="N18" s="31" t="str">
        <f t="shared" si="2"/>
        <v>32/32</v>
      </c>
    </row>
    <row r="19" spans="1:14" ht="12.75" customHeight="1" hidden="1">
      <c r="A19" s="27" t="s">
        <v>13</v>
      </c>
      <c r="B19" t="s">
        <v>59</v>
      </c>
      <c r="C19" s="15">
        <v>35868</v>
      </c>
      <c r="D19" s="22">
        <v>142</v>
      </c>
      <c r="E19" s="14">
        <v>5</v>
      </c>
      <c r="F19" s="14">
        <v>5</v>
      </c>
      <c r="G19" s="14">
        <v>14</v>
      </c>
      <c r="H19" s="14">
        <v>20</v>
      </c>
      <c r="I19" s="14">
        <v>14</v>
      </c>
      <c r="J19" s="14">
        <v>2</v>
      </c>
      <c r="K19" s="23">
        <f t="shared" si="0"/>
        <v>2.752</v>
      </c>
      <c r="L19" s="24">
        <f t="shared" si="3"/>
        <v>2</v>
      </c>
      <c r="M19" s="28">
        <f t="shared" si="1"/>
        <v>2.7739999999999996</v>
      </c>
      <c r="N19" s="31" t="str">
        <f t="shared" si="2"/>
        <v>32/32</v>
      </c>
    </row>
    <row r="20" spans="1:14" ht="12.75" customHeight="1" hidden="1">
      <c r="A20" s="27" t="s">
        <v>20</v>
      </c>
      <c r="B20" t="s">
        <v>61</v>
      </c>
      <c r="C20" s="15">
        <v>35875</v>
      </c>
      <c r="D20" s="22">
        <v>128</v>
      </c>
      <c r="E20" s="14">
        <v>6</v>
      </c>
      <c r="F20" s="14">
        <v>3</v>
      </c>
      <c r="G20" s="14">
        <v>5</v>
      </c>
      <c r="H20" s="14">
        <v>16</v>
      </c>
      <c r="I20" s="14">
        <v>17</v>
      </c>
      <c r="J20" s="14">
        <v>4</v>
      </c>
      <c r="K20" s="23">
        <f t="shared" si="0"/>
        <v>2.208</v>
      </c>
      <c r="L20" s="24">
        <f t="shared" si="3"/>
        <v>2</v>
      </c>
      <c r="M20" s="28">
        <f t="shared" si="1"/>
        <v>2.206</v>
      </c>
      <c r="N20" s="31" t="str">
        <f t="shared" si="2"/>
        <v>32/32</v>
      </c>
    </row>
    <row r="21" spans="1:14" ht="12.75" customHeight="1" hidden="1">
      <c r="A21" s="27" t="s">
        <v>20</v>
      </c>
      <c r="B21" t="s">
        <v>66</v>
      </c>
      <c r="C21" s="15">
        <v>35904</v>
      </c>
      <c r="D21" s="22">
        <v>109</v>
      </c>
      <c r="E21" s="14">
        <v>7</v>
      </c>
      <c r="F21" s="14">
        <v>6</v>
      </c>
      <c r="G21" s="14">
        <v>11</v>
      </c>
      <c r="H21" s="14">
        <v>20</v>
      </c>
      <c r="I21" s="14">
        <v>12</v>
      </c>
      <c r="J21" s="14">
        <v>1</v>
      </c>
      <c r="K21" s="23">
        <f t="shared" si="0"/>
        <v>2.6889999999999996</v>
      </c>
      <c r="L21" s="24">
        <f t="shared" si="3"/>
        <v>2</v>
      </c>
      <c r="M21" s="28">
        <f t="shared" si="1"/>
        <v>2.688</v>
      </c>
      <c r="N21" s="31" t="str">
        <f t="shared" si="2"/>
        <v>32/32</v>
      </c>
    </row>
    <row r="22" spans="1:14" ht="12.75" customHeight="1" hidden="1">
      <c r="A22" s="27" t="s">
        <v>17</v>
      </c>
      <c r="B22" t="s">
        <v>65</v>
      </c>
      <c r="C22" s="15">
        <v>35910</v>
      </c>
      <c r="D22" s="22">
        <v>104</v>
      </c>
      <c r="E22" s="14">
        <v>8</v>
      </c>
      <c r="F22" s="14">
        <v>7</v>
      </c>
      <c r="G22" s="14">
        <v>11</v>
      </c>
      <c r="H22" s="14">
        <v>19</v>
      </c>
      <c r="I22" s="14">
        <v>12</v>
      </c>
      <c r="J22" s="14">
        <v>6</v>
      </c>
      <c r="K22" s="23">
        <f t="shared" si="0"/>
        <v>2.8739999999999997</v>
      </c>
      <c r="L22" s="24">
        <f t="shared" si="3"/>
        <v>2</v>
      </c>
      <c r="M22" s="28">
        <f t="shared" si="1"/>
        <v>2.918</v>
      </c>
      <c r="N22" s="31" t="str">
        <f t="shared" si="2"/>
        <v>32/32</v>
      </c>
    </row>
    <row r="23" spans="1:14" ht="12.75" customHeight="1" hidden="1">
      <c r="A23" s="27" t="s">
        <v>11</v>
      </c>
      <c r="B23" t="s">
        <v>63</v>
      </c>
      <c r="C23" s="15">
        <v>35911</v>
      </c>
      <c r="D23" s="22">
        <v>69</v>
      </c>
      <c r="E23" s="14">
        <v>0</v>
      </c>
      <c r="F23" s="14">
        <v>4</v>
      </c>
      <c r="G23" s="14">
        <v>8</v>
      </c>
      <c r="H23" s="14">
        <v>10</v>
      </c>
      <c r="I23" s="14">
        <v>7</v>
      </c>
      <c r="J23" s="14">
        <v>4</v>
      </c>
      <c r="K23" s="23">
        <f t="shared" si="0"/>
        <v>1.399</v>
      </c>
      <c r="L23" s="24">
        <f t="shared" si="3"/>
        <v>1.399</v>
      </c>
      <c r="M23" s="28">
        <f t="shared" si="1"/>
        <v>1.4380000000000002</v>
      </c>
      <c r="N23" s="31" t="str">
        <f t="shared" si="2"/>
        <v>32/32</v>
      </c>
    </row>
    <row r="24" spans="1:14" ht="12.75" customHeight="1" hidden="1">
      <c r="A24" s="27" t="s">
        <v>20</v>
      </c>
      <c r="B24" t="s">
        <v>33</v>
      </c>
      <c r="C24" s="15">
        <v>35911</v>
      </c>
      <c r="D24" s="22">
        <v>89</v>
      </c>
      <c r="E24" s="14">
        <v>2</v>
      </c>
      <c r="F24" s="14">
        <v>2</v>
      </c>
      <c r="G24" s="14">
        <v>2</v>
      </c>
      <c r="H24" s="14">
        <v>7</v>
      </c>
      <c r="I24" s="14">
        <v>8</v>
      </c>
      <c r="J24" s="14">
        <v>1</v>
      </c>
      <c r="K24" s="23">
        <f t="shared" si="0"/>
        <v>0.9890000000000001</v>
      </c>
      <c r="L24" s="24">
        <f t="shared" si="3"/>
        <v>0.9890000000000001</v>
      </c>
      <c r="M24" s="28">
        <f t="shared" si="1"/>
        <v>1.008</v>
      </c>
      <c r="N24" s="31" t="str">
        <f t="shared" si="2"/>
        <v>32/32</v>
      </c>
    </row>
    <row r="25" spans="1:14" ht="12.75" customHeight="1" hidden="1">
      <c r="A25" s="27" t="s">
        <v>13</v>
      </c>
      <c r="B25" t="s">
        <v>68</v>
      </c>
      <c r="C25" s="15">
        <v>35939</v>
      </c>
      <c r="D25" s="22">
        <v>123</v>
      </c>
      <c r="E25" s="14">
        <v>6</v>
      </c>
      <c r="F25" s="14">
        <v>6</v>
      </c>
      <c r="G25" s="14">
        <v>12</v>
      </c>
      <c r="H25" s="14">
        <v>20</v>
      </c>
      <c r="I25" s="14">
        <v>12</v>
      </c>
      <c r="J25" s="14">
        <v>6</v>
      </c>
      <c r="K25" s="23">
        <f t="shared" si="0"/>
        <v>2.783</v>
      </c>
      <c r="L25" s="24">
        <f t="shared" si="3"/>
        <v>2</v>
      </c>
      <c r="M25" s="28">
        <f t="shared" si="1"/>
        <v>2.846</v>
      </c>
      <c r="N25" s="31" t="str">
        <f t="shared" si="2"/>
        <v>32/32</v>
      </c>
    </row>
    <row r="26" spans="1:14" ht="12.75" customHeight="1" hidden="1">
      <c r="A26" s="27" t="s">
        <v>17</v>
      </c>
      <c r="B26" t="s">
        <v>34</v>
      </c>
      <c r="C26" s="15">
        <v>35946</v>
      </c>
      <c r="D26" s="22">
        <v>78</v>
      </c>
      <c r="E26" s="14">
        <v>8</v>
      </c>
      <c r="F26" s="14">
        <v>6</v>
      </c>
      <c r="G26" s="14">
        <v>9</v>
      </c>
      <c r="H26" s="14">
        <v>12</v>
      </c>
      <c r="I26" s="14">
        <v>3</v>
      </c>
      <c r="J26" s="14">
        <v>5</v>
      </c>
      <c r="K26" s="23">
        <f t="shared" si="0"/>
        <v>2.1180000000000003</v>
      </c>
      <c r="L26" s="24">
        <f t="shared" si="3"/>
        <v>2</v>
      </c>
      <c r="M26" s="28">
        <f t="shared" si="1"/>
        <v>2.2159999999999997</v>
      </c>
      <c r="N26" s="31" t="str">
        <f t="shared" si="2"/>
        <v>32/32</v>
      </c>
    </row>
    <row r="27" spans="1:14" ht="12.75" customHeight="1" hidden="1">
      <c r="A27" s="27" t="s">
        <v>20</v>
      </c>
      <c r="B27" t="s">
        <v>69</v>
      </c>
      <c r="C27" s="15">
        <v>35953</v>
      </c>
      <c r="D27" s="22">
        <v>71</v>
      </c>
      <c r="E27" s="14">
        <v>2</v>
      </c>
      <c r="F27" s="14">
        <v>2</v>
      </c>
      <c r="G27" s="14">
        <v>8</v>
      </c>
      <c r="H27" s="14">
        <v>9</v>
      </c>
      <c r="I27" s="14">
        <v>12</v>
      </c>
      <c r="J27" s="14">
        <v>3</v>
      </c>
      <c r="K27" s="23">
        <f t="shared" si="0"/>
        <v>1.511</v>
      </c>
      <c r="L27" s="24">
        <f t="shared" si="3"/>
        <v>1.511</v>
      </c>
      <c r="M27" s="28">
        <f t="shared" si="1"/>
        <v>1.492</v>
      </c>
      <c r="N27" s="31" t="str">
        <f t="shared" si="2"/>
        <v>32/32</v>
      </c>
    </row>
    <row r="28" spans="1:14" ht="12.75" hidden="1">
      <c r="A28" s="27" t="s">
        <v>21</v>
      </c>
      <c r="B28" t="s">
        <v>92</v>
      </c>
      <c r="C28" s="15">
        <v>36065</v>
      </c>
      <c r="D28" s="22">
        <v>267</v>
      </c>
      <c r="E28" s="14">
        <v>0</v>
      </c>
      <c r="F28" s="14">
        <v>0</v>
      </c>
      <c r="G28" s="14">
        <v>0</v>
      </c>
      <c r="H28" s="14">
        <v>2</v>
      </c>
      <c r="I28" s="14">
        <v>2</v>
      </c>
      <c r="J28" s="14">
        <v>4</v>
      </c>
      <c r="K28" s="23">
        <f t="shared" si="0"/>
        <v>0.48700000000000004</v>
      </c>
      <c r="L28" s="24">
        <f t="shared" si="3"/>
        <v>0.48700000000000004</v>
      </c>
      <c r="M28" s="28">
        <f t="shared" si="1"/>
        <v>0.774</v>
      </c>
      <c r="N28" s="31" t="str">
        <f t="shared" si="2"/>
        <v>32/32</v>
      </c>
    </row>
    <row r="29" spans="1:14" ht="12.75" hidden="1">
      <c r="A29" s="27" t="s">
        <v>13</v>
      </c>
      <c r="B29" t="s">
        <v>35</v>
      </c>
      <c r="C29" s="15">
        <v>36075</v>
      </c>
      <c r="D29" s="22">
        <v>128</v>
      </c>
      <c r="E29" s="14">
        <v>8</v>
      </c>
      <c r="F29" s="14">
        <v>8</v>
      </c>
      <c r="G29" s="14">
        <v>12</v>
      </c>
      <c r="H29" s="14">
        <v>13</v>
      </c>
      <c r="I29" s="14">
        <v>13</v>
      </c>
      <c r="J29" s="14">
        <v>3</v>
      </c>
      <c r="K29" s="23">
        <f>(D29/10+7*E29+6*F29+5*G29+4*H29+3*I29+2*J29)/100</f>
        <v>2.738</v>
      </c>
      <c r="L29" s="24">
        <f t="shared" si="3"/>
        <v>2</v>
      </c>
      <c r="M29" s="28">
        <f>MIN((D29/5+7*E29+6*F29+5*G29+4*H29+2*I29+3*J29)/100,3)</f>
        <v>2.766</v>
      </c>
      <c r="N29" s="31" t="str">
        <f>IF(ROUNDUP(D29*0.4,0)&lt;=2,2,IF(ROUNDUP(D29*0.4,0)&lt;=4,4,IF(ROUNDUP(D29*0.4,0)&lt;=8,8,IF(ROUNDUP(D29*0.4,0)&lt;=12,12,IF(ROUNDUP(D29*0.4,0)&lt;=16,16,IF(ROUNDUP(D29*0.4,0)&lt;=24,24,32))))))&amp;"/"&amp;MIN(32,MAX(2,2^ROUNDUP(LOG(ROUNDUP(D29*0.4,0),2),0)))</f>
        <v>32/32</v>
      </c>
    </row>
    <row r="30" spans="1:14" ht="12.75" hidden="1">
      <c r="A30" s="27" t="s">
        <v>11</v>
      </c>
      <c r="B30" t="s">
        <v>35</v>
      </c>
      <c r="C30" s="15">
        <v>36076</v>
      </c>
      <c r="D30" s="22">
        <v>97</v>
      </c>
      <c r="E30" s="14">
        <v>8</v>
      </c>
      <c r="F30" s="14">
        <v>7</v>
      </c>
      <c r="G30" s="14">
        <v>11</v>
      </c>
      <c r="H30" s="14">
        <v>11</v>
      </c>
      <c r="I30" s="14">
        <v>8</v>
      </c>
      <c r="J30" s="14">
        <v>4</v>
      </c>
      <c r="K30" s="23">
        <f t="shared" si="0"/>
        <v>2.387</v>
      </c>
      <c r="L30" s="24">
        <f t="shared" si="3"/>
        <v>2</v>
      </c>
      <c r="M30" s="28">
        <f t="shared" si="1"/>
        <v>2.444</v>
      </c>
      <c r="N30" s="31" t="str">
        <f t="shared" si="2"/>
        <v>32/32</v>
      </c>
    </row>
    <row r="31" spans="1:14" ht="12.75" hidden="1">
      <c r="A31" s="27" t="s">
        <v>17</v>
      </c>
      <c r="B31" t="s">
        <v>35</v>
      </c>
      <c r="C31" s="15">
        <v>36076</v>
      </c>
      <c r="D31" s="22">
        <v>88</v>
      </c>
      <c r="E31" s="14">
        <v>8</v>
      </c>
      <c r="F31" s="14">
        <v>8</v>
      </c>
      <c r="G31" s="14">
        <v>11</v>
      </c>
      <c r="H31" s="14">
        <v>14</v>
      </c>
      <c r="I31" s="14">
        <v>11</v>
      </c>
      <c r="J31" s="14">
        <v>4</v>
      </c>
      <c r="K31" s="23">
        <f t="shared" si="0"/>
        <v>2.648</v>
      </c>
      <c r="L31" s="24">
        <f t="shared" si="3"/>
        <v>2</v>
      </c>
      <c r="M31" s="28">
        <f t="shared" si="1"/>
        <v>2.6660000000000004</v>
      </c>
      <c r="N31" s="31" t="str">
        <f t="shared" si="2"/>
        <v>32/32</v>
      </c>
    </row>
    <row r="32" spans="1:14" ht="12.75" hidden="1">
      <c r="A32" s="27" t="s">
        <v>21</v>
      </c>
      <c r="B32" t="s">
        <v>80</v>
      </c>
      <c r="C32" s="15">
        <v>36079</v>
      </c>
      <c r="D32" s="22">
        <v>42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3">
        <f>(D32/10+7*E32+6*F32+5*G32+4*H32+3*I32+2*J32)/100</f>
        <v>0.042</v>
      </c>
      <c r="L32" s="24">
        <f>MIN(K32,2)</f>
        <v>0.042</v>
      </c>
      <c r="M32" s="28">
        <f>MIN((D32/5+7*E32+6*F32+5*G32+4*H32+2*I32+3*J32)/100,3)</f>
        <v>0.084</v>
      </c>
      <c r="N32" s="31" t="str">
        <f>IF(ROUNDUP(D32*0.4,0)&lt;=2,2,IF(ROUNDUP(D32*0.4,0)&lt;=4,4,IF(ROUNDUP(D32*0.4,0)&lt;=8,8,IF(ROUNDUP(D32*0.4,0)&lt;=12,12,IF(ROUNDUP(D32*0.4,0)&lt;=16,16,IF(ROUNDUP(D32*0.4,0)&lt;=24,24,32))))))&amp;"/"&amp;MIN(32,MAX(2,2^ROUNDUP(LOG(ROUNDUP(D32*0.4,0),2),0)))</f>
        <v>24/32</v>
      </c>
    </row>
    <row r="33" spans="1:14" ht="12.75" hidden="1">
      <c r="A33" s="27" t="s">
        <v>21</v>
      </c>
      <c r="B33" t="s">
        <v>49</v>
      </c>
      <c r="C33" s="15">
        <v>36121</v>
      </c>
      <c r="D33" s="22">
        <v>72</v>
      </c>
      <c r="E33" s="14">
        <v>3</v>
      </c>
      <c r="F33" s="14">
        <v>4</v>
      </c>
      <c r="G33" s="14">
        <v>7</v>
      </c>
      <c r="H33" s="14">
        <v>3</v>
      </c>
      <c r="I33" s="14">
        <v>8</v>
      </c>
      <c r="J33" s="14">
        <v>0</v>
      </c>
      <c r="K33" s="23">
        <f t="shared" si="0"/>
        <v>1.232</v>
      </c>
      <c r="L33" s="24">
        <f>MIN(K33,2)</f>
        <v>1.232</v>
      </c>
      <c r="M33" s="28">
        <f t="shared" si="1"/>
        <v>1.224</v>
      </c>
      <c r="N33" s="31" t="str">
        <f t="shared" si="2"/>
        <v>32/32</v>
      </c>
    </row>
    <row r="34" spans="1:14" ht="12.75" hidden="1">
      <c r="A34" s="27" t="s">
        <v>21</v>
      </c>
      <c r="B34" t="s">
        <v>50</v>
      </c>
      <c r="C34" s="15">
        <v>36135</v>
      </c>
      <c r="D34" s="22">
        <v>57</v>
      </c>
      <c r="E34" s="14">
        <v>5</v>
      </c>
      <c r="F34" s="14">
        <v>3</v>
      </c>
      <c r="G34" s="14">
        <v>4</v>
      </c>
      <c r="H34" s="14">
        <v>4</v>
      </c>
      <c r="I34" s="14">
        <v>6</v>
      </c>
      <c r="J34" s="14">
        <v>0</v>
      </c>
      <c r="K34" s="23">
        <f t="shared" si="0"/>
        <v>1.127</v>
      </c>
      <c r="L34" s="24">
        <f>MIN(K34,2)</f>
        <v>1.127</v>
      </c>
      <c r="M34" s="28">
        <f t="shared" si="1"/>
        <v>1.124</v>
      </c>
      <c r="N34" s="31" t="str">
        <f t="shared" si="2"/>
        <v>24/32</v>
      </c>
    </row>
    <row r="35" spans="1:14" ht="12.75" hidden="1">
      <c r="A35" s="27" t="s">
        <v>20</v>
      </c>
      <c r="B35" t="s">
        <v>50</v>
      </c>
      <c r="C35" s="15">
        <v>36135</v>
      </c>
      <c r="D35" s="22">
        <v>35</v>
      </c>
      <c r="E35" s="14">
        <v>5</v>
      </c>
      <c r="F35" s="14">
        <v>4</v>
      </c>
      <c r="G35" s="14">
        <v>3</v>
      </c>
      <c r="H35" s="14">
        <v>3</v>
      </c>
      <c r="I35" s="14">
        <v>3</v>
      </c>
      <c r="J35" s="14">
        <v>0</v>
      </c>
      <c r="K35" s="23">
        <f t="shared" si="0"/>
        <v>0.985</v>
      </c>
      <c r="L35" s="24">
        <f t="shared" si="3"/>
        <v>0.985</v>
      </c>
      <c r="M35" s="28">
        <f t="shared" si="1"/>
        <v>0.99</v>
      </c>
      <c r="N35" s="31" t="str">
        <f t="shared" si="2"/>
        <v>16/16</v>
      </c>
    </row>
    <row r="36" spans="1:14" ht="12.75" hidden="1">
      <c r="A36" s="27" t="s">
        <v>21</v>
      </c>
      <c r="B36" t="s">
        <v>110</v>
      </c>
      <c r="C36" s="15">
        <v>36176</v>
      </c>
      <c r="D36" s="22">
        <v>49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23">
        <f t="shared" si="0"/>
        <v>0.049</v>
      </c>
      <c r="L36" s="24">
        <f t="shared" si="3"/>
        <v>0.049</v>
      </c>
      <c r="M36" s="28">
        <f t="shared" si="1"/>
        <v>0.098</v>
      </c>
      <c r="N36" s="31" t="str">
        <f t="shared" si="2"/>
        <v>24/32</v>
      </c>
    </row>
    <row r="37" spans="1:14" ht="12.75" hidden="1">
      <c r="A37" s="27" t="s">
        <v>17</v>
      </c>
      <c r="B37" t="s">
        <v>95</v>
      </c>
      <c r="C37" s="15">
        <v>36177</v>
      </c>
      <c r="D37" s="22">
        <v>95</v>
      </c>
      <c r="E37" s="14">
        <v>7</v>
      </c>
      <c r="F37" s="14">
        <v>6</v>
      </c>
      <c r="G37" s="14">
        <v>9</v>
      </c>
      <c r="H37" s="14">
        <v>13</v>
      </c>
      <c r="I37" s="14">
        <v>13</v>
      </c>
      <c r="J37" s="14">
        <v>7</v>
      </c>
      <c r="K37" s="23">
        <f t="shared" si="0"/>
        <v>2.445</v>
      </c>
      <c r="L37" s="24">
        <f>MIN(K37,2)</f>
        <v>2</v>
      </c>
      <c r="M37" s="28">
        <f t="shared" si="1"/>
        <v>2.48</v>
      </c>
      <c r="N37" s="31" t="str">
        <f t="shared" si="2"/>
        <v>32/32</v>
      </c>
    </row>
    <row r="38" spans="1:14" ht="12.75" hidden="1">
      <c r="A38" s="27" t="s">
        <v>11</v>
      </c>
      <c r="B38" t="s">
        <v>96</v>
      </c>
      <c r="C38" s="15">
        <v>36184</v>
      </c>
      <c r="D38" s="22">
        <v>93</v>
      </c>
      <c r="E38" s="14">
        <v>4</v>
      </c>
      <c r="F38" s="14">
        <v>2</v>
      </c>
      <c r="G38" s="14">
        <v>7</v>
      </c>
      <c r="H38" s="14">
        <v>13</v>
      </c>
      <c r="I38" s="14">
        <v>7</v>
      </c>
      <c r="J38" s="14">
        <v>3</v>
      </c>
      <c r="K38" s="23">
        <f t="shared" si="0"/>
        <v>1.633</v>
      </c>
      <c r="L38" s="24">
        <f t="shared" si="3"/>
        <v>1.633</v>
      </c>
      <c r="M38" s="28">
        <f t="shared" si="1"/>
        <v>1.686</v>
      </c>
      <c r="N38" s="31" t="str">
        <f t="shared" si="2"/>
        <v>32/32</v>
      </c>
    </row>
    <row r="39" spans="1:14" ht="12.75" hidden="1">
      <c r="A39" s="27" t="s">
        <v>13</v>
      </c>
      <c r="B39" t="s">
        <v>57</v>
      </c>
      <c r="C39" s="15">
        <v>36185</v>
      </c>
      <c r="D39" s="22">
        <v>86</v>
      </c>
      <c r="E39" s="14">
        <v>4</v>
      </c>
      <c r="F39" s="14">
        <v>3</v>
      </c>
      <c r="G39" s="14">
        <v>9</v>
      </c>
      <c r="H39" s="14">
        <v>14</v>
      </c>
      <c r="I39" s="14">
        <v>8</v>
      </c>
      <c r="J39" s="14">
        <v>6</v>
      </c>
      <c r="K39" s="23">
        <f t="shared" si="0"/>
        <v>1.916</v>
      </c>
      <c r="L39" s="24">
        <f>MIN(K39,2)</f>
        <v>1.916</v>
      </c>
      <c r="M39" s="28">
        <f t="shared" si="1"/>
        <v>1.982</v>
      </c>
      <c r="N39" s="31" t="str">
        <f t="shared" si="2"/>
        <v>32/32</v>
      </c>
    </row>
    <row r="40" spans="1:14" ht="12.75" hidden="1">
      <c r="A40" s="27" t="s">
        <v>21</v>
      </c>
      <c r="B40" t="s">
        <v>111</v>
      </c>
      <c r="C40" s="15">
        <v>36198</v>
      </c>
      <c r="D40" s="22">
        <v>114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23">
        <f t="shared" si="0"/>
        <v>0.114</v>
      </c>
      <c r="L40" s="24">
        <f t="shared" si="3"/>
        <v>0.114</v>
      </c>
      <c r="M40" s="28">
        <f t="shared" si="1"/>
        <v>0.228</v>
      </c>
      <c r="N40" s="31" t="str">
        <f t="shared" si="2"/>
        <v>32/32</v>
      </c>
    </row>
    <row r="41" spans="1:14" ht="12.75" hidden="1">
      <c r="A41" s="27" t="s">
        <v>20</v>
      </c>
      <c r="B41" t="s">
        <v>103</v>
      </c>
      <c r="C41" s="15">
        <v>36198</v>
      </c>
      <c r="D41" s="22">
        <v>104</v>
      </c>
      <c r="E41" s="14">
        <v>3</v>
      </c>
      <c r="F41" s="14">
        <v>4</v>
      </c>
      <c r="G41" s="14">
        <v>7</v>
      </c>
      <c r="H41" s="14">
        <v>13</v>
      </c>
      <c r="I41" s="14">
        <v>15</v>
      </c>
      <c r="J41" s="14">
        <v>5</v>
      </c>
      <c r="K41" s="23">
        <f t="shared" si="0"/>
        <v>1.974</v>
      </c>
      <c r="L41" s="24">
        <f t="shared" si="3"/>
        <v>1.974</v>
      </c>
      <c r="M41" s="28">
        <f t="shared" si="1"/>
        <v>1.9780000000000002</v>
      </c>
      <c r="N41" s="31" t="str">
        <f t="shared" si="2"/>
        <v>32/32</v>
      </c>
    </row>
    <row r="42" spans="1:14" ht="12.75" hidden="1">
      <c r="A42" s="27" t="s">
        <v>17</v>
      </c>
      <c r="B42" t="s">
        <v>105</v>
      </c>
      <c r="C42" s="15">
        <v>36204</v>
      </c>
      <c r="D42" s="22">
        <v>64</v>
      </c>
      <c r="E42" s="14">
        <v>7</v>
      </c>
      <c r="F42" s="14">
        <v>8</v>
      </c>
      <c r="G42" s="14">
        <v>9</v>
      </c>
      <c r="H42" s="14">
        <v>13</v>
      </c>
      <c r="I42" s="14">
        <v>12</v>
      </c>
      <c r="J42" s="14">
        <v>9</v>
      </c>
      <c r="K42" s="23">
        <f t="shared" si="0"/>
        <v>2.544</v>
      </c>
      <c r="L42" s="24">
        <f>MIN(K42,2)</f>
        <v>2</v>
      </c>
      <c r="M42" s="28">
        <f t="shared" si="1"/>
        <v>2.5780000000000003</v>
      </c>
      <c r="N42" s="31" t="str">
        <f t="shared" si="2"/>
        <v>32/32</v>
      </c>
    </row>
    <row r="43" spans="1:14" ht="12.75" hidden="1">
      <c r="A43" s="27" t="s">
        <v>13</v>
      </c>
      <c r="B43" t="s">
        <v>58</v>
      </c>
      <c r="C43" s="15">
        <v>36212</v>
      </c>
      <c r="D43" s="22">
        <v>93</v>
      </c>
      <c r="E43" s="14">
        <v>6</v>
      </c>
      <c r="F43" s="14">
        <v>4</v>
      </c>
      <c r="G43" s="14">
        <v>9</v>
      </c>
      <c r="H43" s="14">
        <v>14</v>
      </c>
      <c r="I43" s="14">
        <v>7</v>
      </c>
      <c r="J43" s="14">
        <v>2</v>
      </c>
      <c r="K43" s="23">
        <f t="shared" si="0"/>
        <v>2.013</v>
      </c>
      <c r="L43" s="24">
        <f t="shared" si="3"/>
        <v>2</v>
      </c>
      <c r="M43" s="28">
        <f t="shared" si="1"/>
        <v>2.056</v>
      </c>
      <c r="N43" s="31" t="str">
        <f t="shared" si="2"/>
        <v>32/32</v>
      </c>
    </row>
    <row r="44" spans="1:14" ht="12.75" hidden="1">
      <c r="A44" s="27" t="s">
        <v>13</v>
      </c>
      <c r="B44" t="s">
        <v>113</v>
      </c>
      <c r="C44" s="15">
        <v>36218</v>
      </c>
      <c r="D44" s="22">
        <v>102</v>
      </c>
      <c r="E44" s="14">
        <v>7</v>
      </c>
      <c r="F44" s="14">
        <v>6</v>
      </c>
      <c r="G44" s="14">
        <v>11</v>
      </c>
      <c r="H44" s="14">
        <v>15</v>
      </c>
      <c r="I44" s="14">
        <v>12</v>
      </c>
      <c r="J44" s="14">
        <v>0</v>
      </c>
      <c r="K44" s="23">
        <f>(D44/10+7*E44+6*F44+5*G44+4*H44+3*I44+2*J44)/100</f>
        <v>2.4619999999999997</v>
      </c>
      <c r="L44" s="24">
        <f t="shared" si="3"/>
        <v>2</v>
      </c>
      <c r="M44" s="28">
        <f>MIN((D44/5+7*E44+6*F44+5*G44+4*H44+2*I44+3*J44)/100,3)</f>
        <v>2.444</v>
      </c>
      <c r="N44" s="31" t="str">
        <f>IF(ROUNDUP(D44*0.4,0)&lt;=2,2,IF(ROUNDUP(D44*0.4,0)&lt;=4,4,IF(ROUNDUP(D44*0.4,0)&lt;=8,8,IF(ROUNDUP(D44*0.4,0)&lt;=12,12,IF(ROUNDUP(D44*0.4,0)&lt;=16,16,IF(ROUNDUP(D44*0.4,0)&lt;=24,24,32))))))&amp;"/"&amp;MIN(32,MAX(2,2^ROUNDUP(LOG(ROUNDUP(D44*0.4,0),2),0)))</f>
        <v>32/32</v>
      </c>
    </row>
    <row r="45" spans="1:14" ht="12.75" hidden="1">
      <c r="A45" s="27" t="s">
        <v>11</v>
      </c>
      <c r="B45" t="s">
        <v>114</v>
      </c>
      <c r="C45" s="15">
        <v>36219</v>
      </c>
      <c r="D45" s="22">
        <v>107</v>
      </c>
      <c r="E45" s="14">
        <v>7</v>
      </c>
      <c r="F45" s="14">
        <v>8</v>
      </c>
      <c r="G45" s="14">
        <v>10</v>
      </c>
      <c r="H45" s="14">
        <v>24</v>
      </c>
      <c r="I45" s="14">
        <v>12</v>
      </c>
      <c r="J45" s="14">
        <v>3</v>
      </c>
      <c r="K45" s="23">
        <f>(D45/10+7*E45+6*F45+5*G45+4*H45+3*I45+2*J45)/100</f>
        <v>2.957</v>
      </c>
      <c r="L45" s="24">
        <f t="shared" si="3"/>
        <v>2</v>
      </c>
      <c r="M45" s="28">
        <f>MIN((D45/5+7*E45+6*F45+5*G45+4*H45+2*I45+3*J45)/100,3)</f>
        <v>2.9739999999999998</v>
      </c>
      <c r="N45" s="31" t="str">
        <f>IF(ROUNDUP(D45*0.4,0)&lt;=2,2,IF(ROUNDUP(D45*0.4,0)&lt;=4,4,IF(ROUNDUP(D45*0.4,0)&lt;=8,8,IF(ROUNDUP(D45*0.4,0)&lt;=12,12,IF(ROUNDUP(D45*0.4,0)&lt;=16,16,IF(ROUNDUP(D45*0.4,0)&lt;=24,24,32))))))&amp;"/"&amp;MIN(32,MAX(2,2^ROUNDUP(LOG(ROUNDUP(D45*0.4,0),2),0)))</f>
        <v>32/32</v>
      </c>
    </row>
    <row r="46" spans="1:14" ht="12.75" hidden="1">
      <c r="A46" s="27" t="s">
        <v>21</v>
      </c>
      <c r="B46" t="s">
        <v>115</v>
      </c>
      <c r="C46" s="15">
        <v>36226</v>
      </c>
      <c r="D46" s="22">
        <v>107</v>
      </c>
      <c r="E46" s="14">
        <v>1</v>
      </c>
      <c r="F46" s="14">
        <v>2</v>
      </c>
      <c r="G46" s="14">
        <v>6</v>
      </c>
      <c r="H46" s="14">
        <v>14</v>
      </c>
      <c r="I46" s="14">
        <v>15</v>
      </c>
      <c r="J46" s="14">
        <v>0</v>
      </c>
      <c r="K46" s="23">
        <f>(D46/10+7*E46+6*F46+5*G46+4*H46+3*I46+2*J46)/100</f>
        <v>1.607</v>
      </c>
      <c r="L46" s="24">
        <f t="shared" si="3"/>
        <v>1.607</v>
      </c>
      <c r="M46" s="28">
        <f>MIN((D46/5+7*E46+6*F46+5*G46+4*H46+2*I46+3*J46)/100,3)</f>
        <v>1.564</v>
      </c>
      <c r="N46" s="31" t="str">
        <f>IF(ROUNDUP(D46*0.4,0)&lt;=2,2,IF(ROUNDUP(D46*0.4,0)&lt;=4,4,IF(ROUNDUP(D46*0.4,0)&lt;=8,8,IF(ROUNDUP(D46*0.4,0)&lt;=12,12,IF(ROUNDUP(D46*0.4,0)&lt;=16,16,IF(ROUNDUP(D46*0.4,0)&lt;=24,24,32))))))&amp;"/"&amp;MIN(32,MAX(2,2^ROUNDUP(LOG(ROUNDUP(D46*0.4,0),2),0)))</f>
        <v>32/32</v>
      </c>
    </row>
    <row r="47" spans="1:14" ht="12.75" hidden="1">
      <c r="A47" s="27" t="s">
        <v>13</v>
      </c>
      <c r="B47" t="s">
        <v>123</v>
      </c>
      <c r="C47" s="15">
        <v>36226</v>
      </c>
      <c r="D47" s="22">
        <v>49</v>
      </c>
      <c r="E47" s="14">
        <v>2</v>
      </c>
      <c r="F47" s="14">
        <v>5</v>
      </c>
      <c r="G47" s="14">
        <v>3</v>
      </c>
      <c r="H47" s="14">
        <v>3</v>
      </c>
      <c r="I47" s="14">
        <v>5</v>
      </c>
      <c r="J47" s="14">
        <v>0</v>
      </c>
      <c r="K47" s="23">
        <f>(D47/10+7*E47+6*F47+5*G47+4*H47+3*I47+2*J47)/100</f>
        <v>0.909</v>
      </c>
      <c r="L47" s="24">
        <f t="shared" si="3"/>
        <v>0.909</v>
      </c>
      <c r="M47" s="28">
        <f>MIN((D47/5+7*E47+6*F47+5*G47+4*H47+2*I47+3*J47)/100,3)</f>
        <v>0.9079999999999999</v>
      </c>
      <c r="N47" s="31" t="str">
        <f>IF(ROUNDUP(D47*0.4,0)&lt;=2,2,IF(ROUNDUP(D47*0.4,0)&lt;=4,4,IF(ROUNDUP(D47*0.4,0)&lt;=8,8,IF(ROUNDUP(D47*0.4,0)&lt;=12,12,IF(ROUNDUP(D47*0.4,0)&lt;=16,16,IF(ROUNDUP(D47*0.4,0)&lt;=24,24,32))))))&amp;"/"&amp;MIN(32,MAX(2,2^ROUNDUP(LOG(ROUNDUP(D47*0.4,0),2),0)))</f>
        <v>24/32</v>
      </c>
    </row>
    <row r="48" spans="1:14" ht="12.75" hidden="1">
      <c r="A48" s="27" t="s">
        <v>13</v>
      </c>
      <c r="B48" t="s">
        <v>59</v>
      </c>
      <c r="C48" s="15">
        <v>36232</v>
      </c>
      <c r="D48" s="22">
        <v>64</v>
      </c>
      <c r="E48" s="14">
        <v>4</v>
      </c>
      <c r="F48" s="14">
        <v>1</v>
      </c>
      <c r="G48" s="14">
        <v>13</v>
      </c>
      <c r="H48" s="14">
        <v>21</v>
      </c>
      <c r="I48" s="14">
        <v>8</v>
      </c>
      <c r="J48" s="14">
        <v>2</v>
      </c>
      <c r="K48" s="23">
        <f>(D48/10+7*E48+6*F48+5*G48+4*H48+3*I48+2*J48)/100</f>
        <v>2.174</v>
      </c>
      <c r="L48" s="24">
        <f t="shared" si="3"/>
        <v>2</v>
      </c>
      <c r="M48" s="28">
        <f>MIN((D48/5+7*E48+6*F48+5*G48+4*H48+2*I48+3*J48)/100,3)</f>
        <v>2.178</v>
      </c>
      <c r="N48" s="31" t="str">
        <f>IF(ROUNDUP(D48*0.4,0)&lt;=2,2,IF(ROUNDUP(D48*0.4,0)&lt;=4,4,IF(ROUNDUP(D48*0.4,0)&lt;=8,8,IF(ROUNDUP(D48*0.4,0)&lt;=12,12,IF(ROUNDUP(D48*0.4,0)&lt;=16,16,IF(ROUNDUP(D48*0.4,0)&lt;=24,24,32))))))&amp;"/"&amp;MIN(32,MAX(2,2^ROUNDUP(LOG(ROUNDUP(D48*0.4,0),2),0)))</f>
        <v>32/32</v>
      </c>
    </row>
    <row r="49" spans="1:14" ht="12.75" hidden="1">
      <c r="A49" s="27" t="s">
        <v>11</v>
      </c>
      <c r="B49" t="s">
        <v>118</v>
      </c>
      <c r="C49" s="15">
        <v>36240</v>
      </c>
      <c r="D49" s="22">
        <v>123</v>
      </c>
      <c r="E49" s="14">
        <v>8</v>
      </c>
      <c r="F49" s="14">
        <v>7</v>
      </c>
      <c r="G49" s="14">
        <v>13</v>
      </c>
      <c r="H49" s="14">
        <v>15</v>
      </c>
      <c r="I49" s="14">
        <v>13</v>
      </c>
      <c r="J49" s="14">
        <v>4</v>
      </c>
      <c r="K49" s="23">
        <f t="shared" si="0"/>
        <v>2.823</v>
      </c>
      <c r="L49" s="24">
        <f t="shared" si="3"/>
        <v>2</v>
      </c>
      <c r="M49" s="28">
        <f t="shared" si="1"/>
        <v>2.8560000000000003</v>
      </c>
      <c r="N49" s="31" t="str">
        <f t="shared" si="2"/>
        <v>32/32</v>
      </c>
    </row>
    <row r="50" spans="1:14" ht="12.75" hidden="1">
      <c r="A50" s="27" t="s">
        <v>21</v>
      </c>
      <c r="B50" t="s">
        <v>30</v>
      </c>
      <c r="C50" s="15">
        <v>36246</v>
      </c>
      <c r="D50" s="22">
        <v>102</v>
      </c>
      <c r="E50" s="14">
        <v>1</v>
      </c>
      <c r="F50" s="14">
        <v>3</v>
      </c>
      <c r="G50" s="14">
        <v>6</v>
      </c>
      <c r="H50" s="14">
        <v>8</v>
      </c>
      <c r="I50" s="14">
        <v>6</v>
      </c>
      <c r="J50" s="14">
        <v>0</v>
      </c>
      <c r="K50" s="23">
        <f>(D50/10+7*E50+6*F50+5*G50+4*H50+3*I50+2*J50)/100</f>
        <v>1.1520000000000001</v>
      </c>
      <c r="L50" s="24">
        <f t="shared" si="3"/>
        <v>1.1520000000000001</v>
      </c>
      <c r="M50" s="28">
        <f>MIN((D50/5+7*E50+6*F50+5*G50+4*H50+2*I50+3*J50)/100,3)</f>
        <v>1.194</v>
      </c>
      <c r="N50" s="31" t="str">
        <f>IF(ROUNDUP(D50*0.4,0)&lt;=2,2,IF(ROUNDUP(D50*0.4,0)&lt;=4,4,IF(ROUNDUP(D50*0.4,0)&lt;=8,8,IF(ROUNDUP(D50*0.4,0)&lt;=12,12,IF(ROUNDUP(D50*0.4,0)&lt;=16,16,IF(ROUNDUP(D50*0.4,0)&lt;=24,24,32))))))&amp;"/"&amp;MIN(32,MAX(2,2^ROUNDUP(LOG(ROUNDUP(D50*0.4,0),2),0)))</f>
        <v>32/32</v>
      </c>
    </row>
    <row r="51" spans="1:14" ht="12.75" hidden="1">
      <c r="A51" s="27" t="s">
        <v>13</v>
      </c>
      <c r="B51" t="s">
        <v>95</v>
      </c>
      <c r="C51" s="15">
        <v>36246</v>
      </c>
      <c r="D51" s="22">
        <v>121</v>
      </c>
      <c r="E51" s="14">
        <v>4</v>
      </c>
      <c r="F51" s="14">
        <v>1</v>
      </c>
      <c r="G51" s="14">
        <v>12</v>
      </c>
      <c r="H51" s="14">
        <v>24</v>
      </c>
      <c r="I51" s="14">
        <v>15</v>
      </c>
      <c r="J51" s="14">
        <v>3</v>
      </c>
      <c r="K51" s="23">
        <f aca="true" t="shared" si="4" ref="K51:K62">(D51/10+7*E51+6*F51+5*G51+4*H51+3*I51+2*J51)/100</f>
        <v>2.531</v>
      </c>
      <c r="L51" s="24">
        <f>MIN(K51,2)</f>
        <v>2</v>
      </c>
      <c r="M51" s="28">
        <f aca="true" t="shared" si="5" ref="M51:M62">MIN((D51/5+7*E51+6*F51+5*G51+4*H51+2*I51+3*J51)/100,3)</f>
        <v>2.532</v>
      </c>
      <c r="N51" s="31" t="str">
        <f aca="true" t="shared" si="6" ref="N51:N62">IF(ROUNDUP(D51*0.4,0)&lt;=2,2,IF(ROUNDUP(D51*0.4,0)&lt;=4,4,IF(ROUNDUP(D51*0.4,0)&lt;=8,8,IF(ROUNDUP(D51*0.4,0)&lt;=12,12,IF(ROUNDUP(D51*0.4,0)&lt;=16,16,IF(ROUNDUP(D51*0.4,0)&lt;=24,24,32))))))&amp;"/"&amp;MIN(32,MAX(2,2^ROUNDUP(LOG(ROUNDUP(D51*0.4,0),2),0)))</f>
        <v>32/32</v>
      </c>
    </row>
    <row r="52" spans="1:14" ht="12.75" hidden="1">
      <c r="A52" s="27" t="s">
        <v>11</v>
      </c>
      <c r="B52" t="s">
        <v>130</v>
      </c>
      <c r="C52" s="15">
        <v>36260</v>
      </c>
      <c r="D52" s="22">
        <v>101</v>
      </c>
      <c r="E52" s="14">
        <v>6</v>
      </c>
      <c r="F52" s="14">
        <v>6</v>
      </c>
      <c r="G52" s="14">
        <v>11</v>
      </c>
      <c r="H52" s="14">
        <v>22</v>
      </c>
      <c r="I52" s="14">
        <v>20</v>
      </c>
      <c r="J52" s="14">
        <v>6</v>
      </c>
      <c r="K52" s="23">
        <f t="shared" si="4"/>
        <v>3.031</v>
      </c>
      <c r="L52" s="24">
        <f t="shared" si="3"/>
        <v>2</v>
      </c>
      <c r="M52" s="28">
        <f t="shared" si="5"/>
        <v>2.992</v>
      </c>
      <c r="N52" s="31" t="str">
        <f t="shared" si="6"/>
        <v>32/32</v>
      </c>
    </row>
    <row r="53" spans="1:14" ht="12.75" hidden="1">
      <c r="A53" s="27" t="s">
        <v>20</v>
      </c>
      <c r="B53" t="s">
        <v>33</v>
      </c>
      <c r="C53" s="15">
        <v>36275</v>
      </c>
      <c r="D53" s="22">
        <v>104</v>
      </c>
      <c r="E53" s="14">
        <v>1</v>
      </c>
      <c r="F53" s="14">
        <v>3</v>
      </c>
      <c r="G53" s="14">
        <v>8</v>
      </c>
      <c r="H53" s="14">
        <v>7</v>
      </c>
      <c r="I53" s="14">
        <v>8</v>
      </c>
      <c r="J53" s="14">
        <v>0</v>
      </c>
      <c r="K53" s="23">
        <f t="shared" si="4"/>
        <v>1.274</v>
      </c>
      <c r="L53" s="24">
        <f t="shared" si="3"/>
        <v>1.274</v>
      </c>
      <c r="M53" s="28">
        <f t="shared" si="5"/>
        <v>1.298</v>
      </c>
      <c r="N53" s="31" t="str">
        <f t="shared" si="6"/>
        <v>32/32</v>
      </c>
    </row>
    <row r="54" spans="1:14" ht="12.75" hidden="1">
      <c r="A54" s="27" t="s">
        <v>21</v>
      </c>
      <c r="B54" t="s">
        <v>132</v>
      </c>
      <c r="C54" s="15">
        <v>36276</v>
      </c>
      <c r="D54" s="22">
        <v>74</v>
      </c>
      <c r="E54" s="14">
        <v>0</v>
      </c>
      <c r="F54" s="14">
        <v>1</v>
      </c>
      <c r="G54" s="14">
        <v>2</v>
      </c>
      <c r="H54" s="14">
        <v>2</v>
      </c>
      <c r="I54" s="14">
        <v>1</v>
      </c>
      <c r="J54" s="14">
        <v>0</v>
      </c>
      <c r="K54" s="23">
        <f t="shared" si="4"/>
        <v>0.344</v>
      </c>
      <c r="L54" s="24">
        <f t="shared" si="3"/>
        <v>0.344</v>
      </c>
      <c r="M54" s="28">
        <f t="shared" si="5"/>
        <v>0.408</v>
      </c>
      <c r="N54" s="31" t="str">
        <f t="shared" si="6"/>
        <v>32/32</v>
      </c>
    </row>
    <row r="55" spans="1:14" ht="12.75" hidden="1">
      <c r="A55" s="27" t="s">
        <v>13</v>
      </c>
      <c r="B55" t="s">
        <v>131</v>
      </c>
      <c r="C55" s="15">
        <v>36288</v>
      </c>
      <c r="D55" s="22">
        <v>170</v>
      </c>
      <c r="E55" s="14">
        <v>8</v>
      </c>
      <c r="F55" s="14">
        <v>8</v>
      </c>
      <c r="G55" s="14">
        <v>16</v>
      </c>
      <c r="H55" s="14">
        <v>0</v>
      </c>
      <c r="I55" s="14">
        <v>0</v>
      </c>
      <c r="J55" s="14">
        <v>2</v>
      </c>
      <c r="K55" s="23">
        <f t="shared" si="4"/>
        <v>2.05</v>
      </c>
      <c r="L55" s="24">
        <f t="shared" si="3"/>
        <v>2</v>
      </c>
      <c r="M55" s="28">
        <f t="shared" si="5"/>
        <v>2.24</v>
      </c>
      <c r="N55" s="31" t="str">
        <f t="shared" si="6"/>
        <v>32/32</v>
      </c>
    </row>
    <row r="56" spans="1:14" ht="12.75" hidden="1">
      <c r="A56" s="27" t="s">
        <v>17</v>
      </c>
      <c r="B56" t="s">
        <v>131</v>
      </c>
      <c r="C56" s="15">
        <v>36288</v>
      </c>
      <c r="D56" s="22">
        <v>128</v>
      </c>
      <c r="E56" s="14">
        <v>8</v>
      </c>
      <c r="F56" s="14">
        <v>8</v>
      </c>
      <c r="G56" s="14">
        <v>16</v>
      </c>
      <c r="H56" s="14">
        <v>21</v>
      </c>
      <c r="I56" s="14">
        <v>22</v>
      </c>
      <c r="J56" s="14">
        <v>7</v>
      </c>
      <c r="K56" s="23">
        <f t="shared" si="4"/>
        <v>3.608</v>
      </c>
      <c r="L56" s="24">
        <f t="shared" si="3"/>
        <v>2</v>
      </c>
      <c r="M56" s="28">
        <f t="shared" si="5"/>
        <v>3</v>
      </c>
      <c r="N56" s="31" t="str">
        <f t="shared" si="6"/>
        <v>32/32</v>
      </c>
    </row>
    <row r="57" spans="1:14" ht="12.75" hidden="1">
      <c r="A57" s="27" t="s">
        <v>21</v>
      </c>
      <c r="B57" t="s">
        <v>135</v>
      </c>
      <c r="C57" s="15">
        <v>36289</v>
      </c>
      <c r="D57" s="22">
        <v>82</v>
      </c>
      <c r="E57" s="14">
        <v>2</v>
      </c>
      <c r="F57" s="14">
        <v>4</v>
      </c>
      <c r="G57" s="14">
        <v>8</v>
      </c>
      <c r="H57" s="14">
        <v>11</v>
      </c>
      <c r="I57" s="14">
        <v>14</v>
      </c>
      <c r="J57" s="14">
        <v>0</v>
      </c>
      <c r="K57" s="23">
        <f t="shared" si="4"/>
        <v>1.722</v>
      </c>
      <c r="L57" s="24">
        <f t="shared" si="3"/>
        <v>1.722</v>
      </c>
      <c r="M57" s="28">
        <f t="shared" si="5"/>
        <v>1.6640000000000001</v>
      </c>
      <c r="N57" s="31" t="str">
        <f t="shared" si="6"/>
        <v>32/32</v>
      </c>
    </row>
    <row r="58" spans="1:14" ht="12.75" hidden="1">
      <c r="A58" s="27" t="s">
        <v>11</v>
      </c>
      <c r="B58" t="s">
        <v>90</v>
      </c>
      <c r="C58" s="15">
        <v>36289</v>
      </c>
      <c r="D58" s="22">
        <v>99</v>
      </c>
      <c r="E58" s="14">
        <v>6</v>
      </c>
      <c r="F58" s="14">
        <v>5</v>
      </c>
      <c r="G58" s="14">
        <v>15</v>
      </c>
      <c r="H58" s="14">
        <v>18</v>
      </c>
      <c r="I58" s="14">
        <v>16</v>
      </c>
      <c r="J58" s="14">
        <v>4</v>
      </c>
      <c r="K58" s="23">
        <f t="shared" si="4"/>
        <v>2.8489999999999998</v>
      </c>
      <c r="L58" s="24">
        <f t="shared" si="3"/>
        <v>2</v>
      </c>
      <c r="M58" s="28">
        <f t="shared" si="5"/>
        <v>2.8280000000000003</v>
      </c>
      <c r="N58" s="31" t="str">
        <f t="shared" si="6"/>
        <v>32/32</v>
      </c>
    </row>
    <row r="59" spans="1:14" ht="12.75" hidden="1">
      <c r="A59" s="27" t="s">
        <v>21</v>
      </c>
      <c r="B59" t="s">
        <v>136</v>
      </c>
      <c r="C59" s="15">
        <v>36296</v>
      </c>
      <c r="D59" s="22">
        <v>156</v>
      </c>
      <c r="E59" s="14">
        <v>7</v>
      </c>
      <c r="F59" s="14">
        <v>7</v>
      </c>
      <c r="G59" s="14">
        <v>14</v>
      </c>
      <c r="H59" s="14">
        <v>24</v>
      </c>
      <c r="I59" s="14">
        <v>23</v>
      </c>
      <c r="J59" s="14">
        <v>6</v>
      </c>
      <c r="K59" s="23">
        <f t="shared" si="4"/>
        <v>3.536</v>
      </c>
      <c r="L59" s="24">
        <f t="shared" si="3"/>
        <v>2</v>
      </c>
      <c r="M59" s="28">
        <f t="shared" si="5"/>
        <v>3</v>
      </c>
      <c r="N59" s="31" t="str">
        <f t="shared" si="6"/>
        <v>32/32</v>
      </c>
    </row>
    <row r="60" spans="1:14" ht="12.75" hidden="1">
      <c r="A60" s="27" t="s">
        <v>20</v>
      </c>
      <c r="B60" t="s">
        <v>136</v>
      </c>
      <c r="C60" s="15">
        <v>36302</v>
      </c>
      <c r="D60" s="22">
        <v>107</v>
      </c>
      <c r="E60" s="14">
        <v>4</v>
      </c>
      <c r="F60" s="14">
        <v>5</v>
      </c>
      <c r="G60" s="14">
        <v>9</v>
      </c>
      <c r="H60" s="14">
        <v>16</v>
      </c>
      <c r="I60" s="14">
        <v>13</v>
      </c>
      <c r="J60" s="14">
        <v>2</v>
      </c>
      <c r="K60" s="23">
        <f t="shared" si="0"/>
        <v>2.207</v>
      </c>
      <c r="L60" s="24">
        <f t="shared" si="3"/>
        <v>2</v>
      </c>
      <c r="M60" s="28">
        <f t="shared" si="1"/>
        <v>2.204</v>
      </c>
      <c r="N60" s="31" t="str">
        <f t="shared" si="2"/>
        <v>32/32</v>
      </c>
    </row>
    <row r="61" spans="1:14" ht="12.75" hidden="1">
      <c r="A61" s="27" t="s">
        <v>21</v>
      </c>
      <c r="B61" t="s">
        <v>138</v>
      </c>
      <c r="C61" s="15">
        <v>36303</v>
      </c>
      <c r="D61" s="22">
        <v>155</v>
      </c>
      <c r="E61" s="14">
        <v>6</v>
      </c>
      <c r="F61" s="14">
        <v>3</v>
      </c>
      <c r="G61" s="14">
        <v>9</v>
      </c>
      <c r="H61" s="14">
        <v>19</v>
      </c>
      <c r="I61" s="14">
        <v>23</v>
      </c>
      <c r="J61" s="14">
        <v>7</v>
      </c>
      <c r="K61" s="23">
        <f>(D61/10+7*E61+6*F61+5*G61+4*H61+3*I61+2*J61)/100</f>
        <v>2.795</v>
      </c>
      <c r="L61" s="24">
        <f t="shared" si="3"/>
        <v>2</v>
      </c>
      <c r="M61" s="28">
        <f>MIN((D61/5+7*E61+6*F61+5*G61+4*H61+2*I61+3*J61)/100,3)</f>
        <v>2.79</v>
      </c>
      <c r="N61" s="31" t="str">
        <f>IF(ROUNDUP(D61*0.4,0)&lt;=2,2,IF(ROUNDUP(D61*0.4,0)&lt;=4,4,IF(ROUNDUP(D61*0.4,0)&lt;=8,8,IF(ROUNDUP(D61*0.4,0)&lt;=12,12,IF(ROUNDUP(D61*0.4,0)&lt;=16,16,IF(ROUNDUP(D61*0.4,0)&lt;=24,24,32))))))&amp;"/"&amp;MIN(32,MAX(2,2^ROUNDUP(LOG(ROUNDUP(D61*0.4,0),2),0)))</f>
        <v>32/32</v>
      </c>
    </row>
    <row r="62" spans="1:14" ht="12.75" hidden="1">
      <c r="A62" s="27" t="s">
        <v>17</v>
      </c>
      <c r="B62" t="s">
        <v>135</v>
      </c>
      <c r="C62" s="15">
        <v>36303</v>
      </c>
      <c r="D62" s="22">
        <v>45</v>
      </c>
      <c r="E62" s="14">
        <v>1</v>
      </c>
      <c r="F62" s="14">
        <v>4</v>
      </c>
      <c r="G62" s="14">
        <v>7</v>
      </c>
      <c r="H62" s="14">
        <v>6</v>
      </c>
      <c r="I62" s="14">
        <v>8</v>
      </c>
      <c r="J62" s="14">
        <v>3</v>
      </c>
      <c r="K62" s="23">
        <f t="shared" si="4"/>
        <v>1.245</v>
      </c>
      <c r="L62" s="24">
        <f t="shared" si="3"/>
        <v>1.245</v>
      </c>
      <c r="M62" s="28">
        <f t="shared" si="5"/>
        <v>1.24</v>
      </c>
      <c r="N62" s="31" t="str">
        <f t="shared" si="6"/>
        <v>24/32</v>
      </c>
    </row>
    <row r="63" spans="1:14" ht="12.75" hidden="1">
      <c r="A63" s="27" t="s">
        <v>13</v>
      </c>
      <c r="B63" t="s">
        <v>139</v>
      </c>
      <c r="C63" s="15">
        <v>36303</v>
      </c>
      <c r="D63" s="22">
        <v>64</v>
      </c>
      <c r="E63" s="14">
        <v>7</v>
      </c>
      <c r="F63" s="14">
        <v>8</v>
      </c>
      <c r="G63" s="14">
        <v>11</v>
      </c>
      <c r="H63" s="14">
        <v>13</v>
      </c>
      <c r="I63" s="14">
        <v>8</v>
      </c>
      <c r="J63" s="14">
        <v>3</v>
      </c>
      <c r="K63" s="23">
        <f aca="true" t="shared" si="7" ref="K63:K72">(D63/10+7*E63+6*F63+5*G63+4*H63+3*I63+2*J63)/100</f>
        <v>2.404</v>
      </c>
      <c r="L63" s="24">
        <f t="shared" si="3"/>
        <v>2</v>
      </c>
      <c r="M63" s="28">
        <f aca="true" t="shared" si="8" ref="M63:M72">MIN((D63/5+7*E63+6*F63+5*G63+4*H63+2*I63+3*J63)/100,3)</f>
        <v>2.418</v>
      </c>
      <c r="N63" s="31" t="str">
        <f aca="true" t="shared" si="9" ref="N63:N72">IF(ROUNDUP(D63*0.4,0)&lt;=2,2,IF(ROUNDUP(D63*0.4,0)&lt;=4,4,IF(ROUNDUP(D63*0.4,0)&lt;=8,8,IF(ROUNDUP(D63*0.4,0)&lt;=12,12,IF(ROUNDUP(D63*0.4,0)&lt;=16,16,IF(ROUNDUP(D63*0.4,0)&lt;=24,24,32))))))&amp;"/"&amp;MIN(32,MAX(2,2^ROUNDUP(LOG(ROUNDUP(D63*0.4,0),2),0)))</f>
        <v>32/32</v>
      </c>
    </row>
    <row r="64" spans="1:14" ht="12.75" hidden="1">
      <c r="A64" s="27" t="s">
        <v>11</v>
      </c>
      <c r="B64" t="s">
        <v>133</v>
      </c>
      <c r="C64" s="15">
        <v>36309</v>
      </c>
      <c r="D64" s="22">
        <v>121</v>
      </c>
      <c r="E64" s="14">
        <v>8</v>
      </c>
      <c r="F64" s="14">
        <v>7</v>
      </c>
      <c r="G64" s="14">
        <v>16</v>
      </c>
      <c r="H64" s="14">
        <v>24</v>
      </c>
      <c r="I64" s="14">
        <v>15</v>
      </c>
      <c r="J64" s="14">
        <v>10</v>
      </c>
      <c r="K64" s="23">
        <f t="shared" si="7"/>
        <v>3.511</v>
      </c>
      <c r="L64" s="24">
        <f t="shared" si="3"/>
        <v>2</v>
      </c>
      <c r="M64" s="28">
        <f t="shared" si="8"/>
        <v>3</v>
      </c>
      <c r="N64" s="31" t="str">
        <f t="shared" si="9"/>
        <v>32/32</v>
      </c>
    </row>
    <row r="65" spans="1:14" ht="12.75" hidden="1">
      <c r="A65" s="27" t="s">
        <v>17</v>
      </c>
      <c r="B65" t="s">
        <v>34</v>
      </c>
      <c r="C65" s="15">
        <v>36316</v>
      </c>
      <c r="D65" s="22">
        <v>92</v>
      </c>
      <c r="E65" s="14">
        <v>8</v>
      </c>
      <c r="F65" s="14">
        <v>6</v>
      </c>
      <c r="G65" s="14">
        <v>14</v>
      </c>
      <c r="H65" s="14">
        <v>12</v>
      </c>
      <c r="I65" s="14">
        <v>12</v>
      </c>
      <c r="J65" s="14">
        <v>5</v>
      </c>
      <c r="K65" s="23">
        <f t="shared" si="7"/>
        <v>2.6519999999999997</v>
      </c>
      <c r="L65" s="24">
        <f t="shared" si="3"/>
        <v>2</v>
      </c>
      <c r="M65" s="28">
        <f t="shared" si="8"/>
        <v>2.674</v>
      </c>
      <c r="N65" s="31" t="str">
        <f t="shared" si="9"/>
        <v>32/32</v>
      </c>
    </row>
    <row r="66" spans="1:14" ht="12.75" hidden="1">
      <c r="A66" s="27" t="s">
        <v>97</v>
      </c>
      <c r="B66" t="s">
        <v>91</v>
      </c>
      <c r="C66" s="15">
        <v>36317</v>
      </c>
      <c r="D66" s="22">
        <v>61</v>
      </c>
      <c r="E66" s="14">
        <v>7</v>
      </c>
      <c r="F66" s="14">
        <v>6</v>
      </c>
      <c r="G66" s="14">
        <v>8</v>
      </c>
      <c r="H66" s="14">
        <v>11</v>
      </c>
      <c r="I66" s="14">
        <v>0</v>
      </c>
      <c r="J66" s="14">
        <v>8</v>
      </c>
      <c r="K66" s="23">
        <f t="shared" si="7"/>
        <v>1.911</v>
      </c>
      <c r="L66" s="24">
        <f t="shared" si="3"/>
        <v>1.911</v>
      </c>
      <c r="M66" s="28">
        <f t="shared" si="8"/>
        <v>2.052</v>
      </c>
      <c r="N66" s="31" t="str">
        <f t="shared" si="9"/>
        <v>32/32</v>
      </c>
    </row>
    <row r="67" spans="1:14" ht="12.75" hidden="1">
      <c r="A67" s="27" t="s">
        <v>17</v>
      </c>
      <c r="B67" t="s">
        <v>140</v>
      </c>
      <c r="C67" s="15">
        <v>36323</v>
      </c>
      <c r="D67" s="22">
        <v>82</v>
      </c>
      <c r="E67" s="14">
        <v>7</v>
      </c>
      <c r="F67" s="14">
        <v>5</v>
      </c>
      <c r="G67" s="14">
        <v>13</v>
      </c>
      <c r="H67" s="14">
        <v>16</v>
      </c>
      <c r="I67" s="14">
        <v>11</v>
      </c>
      <c r="J67" s="14">
        <v>3</v>
      </c>
      <c r="K67" s="23">
        <f t="shared" si="7"/>
        <v>2.552</v>
      </c>
      <c r="L67" s="24">
        <f t="shared" si="3"/>
        <v>2</v>
      </c>
      <c r="M67" s="28">
        <f t="shared" si="8"/>
        <v>2.5540000000000003</v>
      </c>
      <c r="N67" s="31" t="str">
        <f t="shared" si="9"/>
        <v>32/32</v>
      </c>
    </row>
    <row r="68" spans="1:14" ht="12.75" hidden="1">
      <c r="A68" s="27" t="s">
        <v>11</v>
      </c>
      <c r="B68" t="s">
        <v>140</v>
      </c>
      <c r="C68" s="15">
        <v>36323</v>
      </c>
      <c r="D68" s="22">
        <v>94</v>
      </c>
      <c r="E68" s="14">
        <v>4</v>
      </c>
      <c r="F68" s="14">
        <v>6</v>
      </c>
      <c r="G68" s="14">
        <v>11</v>
      </c>
      <c r="H68" s="14">
        <v>18</v>
      </c>
      <c r="I68" s="14">
        <v>14</v>
      </c>
      <c r="J68" s="14">
        <v>5</v>
      </c>
      <c r="K68" s="23">
        <f t="shared" si="7"/>
        <v>2.524</v>
      </c>
      <c r="L68" s="24">
        <f t="shared" si="3"/>
        <v>2</v>
      </c>
      <c r="M68" s="28">
        <f t="shared" si="8"/>
        <v>2.528</v>
      </c>
      <c r="N68" s="31" t="str">
        <f t="shared" si="9"/>
        <v>32/32</v>
      </c>
    </row>
    <row r="69" spans="1:14" ht="12.75" hidden="1">
      <c r="A69" s="27" t="s">
        <v>13</v>
      </c>
      <c r="B69" t="s">
        <v>28</v>
      </c>
      <c r="C69" s="15">
        <v>36323</v>
      </c>
      <c r="D69" s="22">
        <v>66</v>
      </c>
      <c r="E69" s="14">
        <v>2</v>
      </c>
      <c r="F69" s="14">
        <v>4</v>
      </c>
      <c r="G69" s="14">
        <v>8</v>
      </c>
      <c r="H69" s="14">
        <v>12</v>
      </c>
      <c r="I69" s="14">
        <v>5</v>
      </c>
      <c r="J69" s="14">
        <v>2</v>
      </c>
      <c r="K69" s="23">
        <f t="shared" si="7"/>
        <v>1.516</v>
      </c>
      <c r="L69" s="24">
        <f t="shared" si="3"/>
        <v>1.516</v>
      </c>
      <c r="M69" s="28">
        <f t="shared" si="8"/>
        <v>1.5519999999999998</v>
      </c>
      <c r="N69" s="31" t="str">
        <f t="shared" si="9"/>
        <v>32/32</v>
      </c>
    </row>
    <row r="70" spans="1:14" ht="12.75" hidden="1">
      <c r="A70" s="27" t="s">
        <v>21</v>
      </c>
      <c r="B70" t="s">
        <v>141</v>
      </c>
      <c r="C70" s="15">
        <v>36329</v>
      </c>
      <c r="D70" s="22">
        <v>76</v>
      </c>
      <c r="E70" s="14">
        <v>4</v>
      </c>
      <c r="F70" s="14">
        <v>4</v>
      </c>
      <c r="G70" s="14">
        <v>14</v>
      </c>
      <c r="H70" s="14">
        <v>22</v>
      </c>
      <c r="I70" s="14">
        <v>13</v>
      </c>
      <c r="J70" s="14">
        <v>0</v>
      </c>
      <c r="K70" s="23">
        <f t="shared" si="7"/>
        <v>2.5660000000000003</v>
      </c>
      <c r="L70" s="24">
        <f t="shared" si="3"/>
        <v>2</v>
      </c>
      <c r="M70" s="28">
        <f t="shared" si="8"/>
        <v>2.512</v>
      </c>
      <c r="N70" s="31" t="str">
        <f t="shared" si="9"/>
        <v>32/32</v>
      </c>
    </row>
    <row r="71" spans="1:14" ht="12.75" hidden="1">
      <c r="A71" s="27" t="s">
        <v>97</v>
      </c>
      <c r="B71" t="s">
        <v>141</v>
      </c>
      <c r="C71" s="15">
        <v>36330</v>
      </c>
      <c r="D71" s="22">
        <v>27</v>
      </c>
      <c r="E71" s="14">
        <v>3</v>
      </c>
      <c r="F71" s="14">
        <v>3</v>
      </c>
      <c r="G71" s="14">
        <v>5</v>
      </c>
      <c r="H71" s="14">
        <v>2</v>
      </c>
      <c r="I71" s="14">
        <v>0</v>
      </c>
      <c r="J71" s="14">
        <v>1</v>
      </c>
      <c r="K71" s="23">
        <f t="shared" si="7"/>
        <v>0.767</v>
      </c>
      <c r="L71" s="24">
        <f t="shared" si="3"/>
        <v>0.767</v>
      </c>
      <c r="M71" s="28">
        <f t="shared" si="8"/>
        <v>0.804</v>
      </c>
      <c r="N71" s="31" t="str">
        <f t="shared" si="9"/>
        <v>12/16</v>
      </c>
    </row>
    <row r="72" spans="1:14" ht="12.75" hidden="1">
      <c r="A72" s="27" t="s">
        <v>11</v>
      </c>
      <c r="B72" t="s">
        <v>141</v>
      </c>
      <c r="C72" s="15">
        <v>36331</v>
      </c>
      <c r="D72" s="22">
        <v>81</v>
      </c>
      <c r="E72" s="14">
        <v>7</v>
      </c>
      <c r="F72" s="14">
        <v>6</v>
      </c>
      <c r="G72" s="14">
        <v>19</v>
      </c>
      <c r="H72" s="14">
        <v>11</v>
      </c>
      <c r="I72" s="14">
        <v>16</v>
      </c>
      <c r="J72" s="14">
        <v>5</v>
      </c>
      <c r="K72" s="23">
        <f t="shared" si="7"/>
        <v>2.9010000000000002</v>
      </c>
      <c r="L72" s="24">
        <f t="shared" si="3"/>
        <v>2</v>
      </c>
      <c r="M72" s="28">
        <f t="shared" si="8"/>
        <v>2.872</v>
      </c>
      <c r="N72" s="31" t="str">
        <f t="shared" si="9"/>
        <v>32/32</v>
      </c>
    </row>
    <row r="73" spans="1:14" ht="12.75" hidden="1">
      <c r="A73" s="27" t="s">
        <v>20</v>
      </c>
      <c r="B73" t="s">
        <v>141</v>
      </c>
      <c r="C73" s="15">
        <v>36331</v>
      </c>
      <c r="D73" s="22">
        <v>79</v>
      </c>
      <c r="E73" s="14">
        <v>5</v>
      </c>
      <c r="F73" s="14">
        <v>6</v>
      </c>
      <c r="G73" s="14">
        <v>18</v>
      </c>
      <c r="H73" s="14">
        <v>12</v>
      </c>
      <c r="I73" s="14">
        <v>21</v>
      </c>
      <c r="J73" s="14">
        <v>3</v>
      </c>
      <c r="K73" s="23">
        <f aca="true" t="shared" si="10" ref="K73:K104">(D73/10+7*E73+6*F73+5*G73+4*H73+3*I73+2*J73)/100</f>
        <v>2.859</v>
      </c>
      <c r="L73" s="24">
        <f t="shared" si="3"/>
        <v>2</v>
      </c>
      <c r="M73" s="28">
        <f aca="true" t="shared" si="11" ref="M73:M104">MIN((D73/5+7*E73+6*F73+5*G73+4*H73+2*I73+3*J73)/100,3)</f>
        <v>2.758</v>
      </c>
      <c r="N73" s="31" t="str">
        <f aca="true" t="shared" si="12" ref="N73:N104">IF(ROUNDUP(D73*0.4,0)&lt;=2,2,IF(ROUNDUP(D73*0.4,0)&lt;=4,4,IF(ROUNDUP(D73*0.4,0)&lt;=8,8,IF(ROUNDUP(D73*0.4,0)&lt;=12,12,IF(ROUNDUP(D73*0.4,0)&lt;=16,16,IF(ROUNDUP(D73*0.4,0)&lt;=24,24,32))))))&amp;"/"&amp;MIN(32,MAX(2,2^ROUNDUP(LOG(ROUNDUP(D73*0.4,0),2),0)))</f>
        <v>32/32</v>
      </c>
    </row>
    <row r="74" spans="1:14" ht="12.75" hidden="1">
      <c r="A74" s="27" t="s">
        <v>17</v>
      </c>
      <c r="B74" t="s">
        <v>141</v>
      </c>
      <c r="C74" s="15">
        <v>36331</v>
      </c>
      <c r="D74" s="22">
        <v>49</v>
      </c>
      <c r="E74" s="14">
        <v>3</v>
      </c>
      <c r="F74" s="14">
        <v>2</v>
      </c>
      <c r="G74" s="14">
        <v>8</v>
      </c>
      <c r="H74" s="14">
        <v>7</v>
      </c>
      <c r="I74" s="14">
        <v>6</v>
      </c>
      <c r="J74" s="14">
        <v>2</v>
      </c>
      <c r="K74" s="23">
        <f t="shared" si="10"/>
        <v>1.2790000000000001</v>
      </c>
      <c r="L74" s="24">
        <f t="shared" si="3"/>
        <v>1.2790000000000001</v>
      </c>
      <c r="M74" s="28">
        <f t="shared" si="11"/>
        <v>1.288</v>
      </c>
      <c r="N74" s="31" t="str">
        <f t="shared" si="12"/>
        <v>24/32</v>
      </c>
    </row>
    <row r="75" spans="1:14" ht="12.75">
      <c r="A75" s="27" t="s">
        <v>13</v>
      </c>
      <c r="B75" t="s">
        <v>143</v>
      </c>
      <c r="C75" s="15">
        <v>36401</v>
      </c>
      <c r="D75" s="22">
        <v>98</v>
      </c>
      <c r="E75" s="14">
        <v>3</v>
      </c>
      <c r="F75" s="14">
        <v>2</v>
      </c>
      <c r="G75" s="14">
        <v>6</v>
      </c>
      <c r="H75" s="14">
        <v>19</v>
      </c>
      <c r="I75" s="14">
        <v>12</v>
      </c>
      <c r="J75" s="14">
        <v>3</v>
      </c>
      <c r="K75" s="23">
        <f t="shared" si="10"/>
        <v>1.9080000000000001</v>
      </c>
      <c r="L75" s="24">
        <f t="shared" si="3"/>
        <v>1.9080000000000001</v>
      </c>
      <c r="M75" s="28">
        <f t="shared" si="11"/>
        <v>1.916</v>
      </c>
      <c r="N75" s="31" t="str">
        <f t="shared" si="12"/>
        <v>32/32</v>
      </c>
    </row>
    <row r="76" spans="1:14" ht="12.75">
      <c r="A76" s="27" t="s">
        <v>20</v>
      </c>
      <c r="B76" t="s">
        <v>144</v>
      </c>
      <c r="C76" s="15">
        <v>36408</v>
      </c>
      <c r="D76" s="22">
        <v>98</v>
      </c>
      <c r="E76" s="14">
        <v>1</v>
      </c>
      <c r="F76" s="14">
        <v>3</v>
      </c>
      <c r="G76" s="14">
        <v>11</v>
      </c>
      <c r="H76" s="14">
        <v>21</v>
      </c>
      <c r="I76" s="14">
        <v>20</v>
      </c>
      <c r="J76" s="14">
        <v>3</v>
      </c>
      <c r="K76" s="23">
        <f t="shared" si="10"/>
        <v>2.398</v>
      </c>
      <c r="L76" s="24">
        <f t="shared" si="3"/>
        <v>2</v>
      </c>
      <c r="M76" s="28">
        <f t="shared" si="11"/>
        <v>2.326</v>
      </c>
      <c r="N76" s="31" t="str">
        <f t="shared" si="12"/>
        <v>32/32</v>
      </c>
    </row>
    <row r="77" spans="1:14" ht="12.75">
      <c r="A77" s="27" t="s">
        <v>13</v>
      </c>
      <c r="B77" t="s">
        <v>146</v>
      </c>
      <c r="C77" s="15">
        <v>36414</v>
      </c>
      <c r="D77" s="22">
        <v>76</v>
      </c>
      <c r="E77" s="14">
        <v>4</v>
      </c>
      <c r="F77" s="14">
        <v>3</v>
      </c>
      <c r="G77" s="14">
        <v>4</v>
      </c>
      <c r="H77" s="14">
        <v>12</v>
      </c>
      <c r="I77" s="14">
        <v>12</v>
      </c>
      <c r="J77" s="14">
        <v>2</v>
      </c>
      <c r="K77" s="23">
        <f t="shared" si="10"/>
        <v>1.6159999999999999</v>
      </c>
      <c r="L77" s="24">
        <f t="shared" si="3"/>
        <v>1.6159999999999999</v>
      </c>
      <c r="M77" s="28">
        <f t="shared" si="11"/>
        <v>1.5919999999999999</v>
      </c>
      <c r="N77" s="31" t="str">
        <f t="shared" si="12"/>
        <v>32/32</v>
      </c>
    </row>
    <row r="78" spans="1:14" ht="12.75">
      <c r="A78" s="27" t="s">
        <v>11</v>
      </c>
      <c r="B78" t="s">
        <v>146</v>
      </c>
      <c r="C78" s="15">
        <v>36414</v>
      </c>
      <c r="D78" s="22">
        <v>62</v>
      </c>
      <c r="E78" s="14">
        <v>4</v>
      </c>
      <c r="F78" s="14">
        <v>4</v>
      </c>
      <c r="G78" s="14">
        <v>9</v>
      </c>
      <c r="H78" s="14">
        <v>5</v>
      </c>
      <c r="I78" s="14">
        <v>5</v>
      </c>
      <c r="J78" s="14">
        <v>2</v>
      </c>
      <c r="K78" s="23">
        <f t="shared" si="10"/>
        <v>1.422</v>
      </c>
      <c r="L78" s="24">
        <f t="shared" si="3"/>
        <v>1.422</v>
      </c>
      <c r="M78" s="28">
        <f t="shared" si="11"/>
        <v>1.454</v>
      </c>
      <c r="N78" s="31" t="str">
        <f t="shared" si="12"/>
        <v>32/32</v>
      </c>
    </row>
    <row r="79" spans="1:14" ht="12.75">
      <c r="A79" s="27" t="s">
        <v>21</v>
      </c>
      <c r="B79" t="s">
        <v>145</v>
      </c>
      <c r="C79" s="15">
        <v>36415</v>
      </c>
      <c r="D79" s="22">
        <v>108</v>
      </c>
      <c r="E79" s="14">
        <v>7</v>
      </c>
      <c r="F79" s="14">
        <v>5</v>
      </c>
      <c r="G79" s="14">
        <v>10</v>
      </c>
      <c r="H79" s="14">
        <v>16</v>
      </c>
      <c r="I79" s="14">
        <v>18</v>
      </c>
      <c r="J79" s="14">
        <v>2</v>
      </c>
      <c r="K79" s="23">
        <f t="shared" si="10"/>
        <v>2.6180000000000003</v>
      </c>
      <c r="L79" s="24">
        <f t="shared" si="3"/>
        <v>2</v>
      </c>
      <c r="M79" s="28">
        <f t="shared" si="11"/>
        <v>2.5660000000000003</v>
      </c>
      <c r="N79" s="31" t="str">
        <f t="shared" si="12"/>
        <v>32/32</v>
      </c>
    </row>
    <row r="80" spans="1:14" ht="12.75">
      <c r="A80" s="27" t="s">
        <v>20</v>
      </c>
      <c r="B80" t="s">
        <v>149</v>
      </c>
      <c r="C80" s="15">
        <v>36421</v>
      </c>
      <c r="D80" s="22">
        <v>46</v>
      </c>
      <c r="E80" s="14">
        <v>0</v>
      </c>
      <c r="F80" s="14">
        <v>0</v>
      </c>
      <c r="G80" s="14">
        <v>0</v>
      </c>
      <c r="H80" s="14">
        <v>2</v>
      </c>
      <c r="I80" s="14">
        <v>3</v>
      </c>
      <c r="J80" s="14">
        <v>0</v>
      </c>
      <c r="K80" s="23">
        <f t="shared" si="10"/>
        <v>0.21600000000000003</v>
      </c>
      <c r="L80" s="24">
        <f t="shared" si="3"/>
        <v>0.21600000000000003</v>
      </c>
      <c r="M80" s="28">
        <f t="shared" si="11"/>
        <v>0.23199999999999998</v>
      </c>
      <c r="N80" s="31" t="str">
        <f t="shared" si="12"/>
        <v>24/32</v>
      </c>
    </row>
    <row r="81" spans="1:14" ht="12.75">
      <c r="A81" s="27" t="s">
        <v>11</v>
      </c>
      <c r="B81" t="s">
        <v>147</v>
      </c>
      <c r="C81" s="15">
        <v>36429</v>
      </c>
      <c r="D81" s="22">
        <v>81</v>
      </c>
      <c r="E81" s="14">
        <v>2</v>
      </c>
      <c r="F81" s="14">
        <v>6</v>
      </c>
      <c r="G81" s="14">
        <v>9</v>
      </c>
      <c r="H81" s="14">
        <v>18</v>
      </c>
      <c r="I81" s="14">
        <v>13</v>
      </c>
      <c r="J81" s="14">
        <v>6</v>
      </c>
      <c r="K81" s="23">
        <f t="shared" si="10"/>
        <v>2.261</v>
      </c>
      <c r="L81" s="24">
        <f t="shared" si="3"/>
        <v>2</v>
      </c>
      <c r="M81" s="28">
        <f t="shared" si="11"/>
        <v>2.272</v>
      </c>
      <c r="N81" s="31" t="str">
        <f t="shared" si="12"/>
        <v>32/32</v>
      </c>
    </row>
    <row r="82" spans="1:14" ht="12.75">
      <c r="A82" s="27" t="s">
        <v>17</v>
      </c>
      <c r="B82" t="s">
        <v>147</v>
      </c>
      <c r="C82" s="15">
        <v>36429</v>
      </c>
      <c r="D82" s="22">
        <v>75</v>
      </c>
      <c r="E82" s="14">
        <v>5</v>
      </c>
      <c r="F82" s="14">
        <v>3</v>
      </c>
      <c r="G82" s="14">
        <v>6</v>
      </c>
      <c r="H82" s="14">
        <v>16</v>
      </c>
      <c r="I82" s="14">
        <v>13</v>
      </c>
      <c r="J82" s="14">
        <v>4</v>
      </c>
      <c r="K82" s="23">
        <f t="shared" si="10"/>
        <v>2.015</v>
      </c>
      <c r="L82" s="24">
        <f t="shared" si="3"/>
        <v>2</v>
      </c>
      <c r="M82" s="28">
        <f t="shared" si="11"/>
        <v>2</v>
      </c>
      <c r="N82" s="31" t="str">
        <f t="shared" si="12"/>
        <v>32/32</v>
      </c>
    </row>
    <row r="83" spans="1:14" ht="12.75">
      <c r="A83" s="27" t="s">
        <v>20</v>
      </c>
      <c r="B83" t="s">
        <v>148</v>
      </c>
      <c r="C83" s="15">
        <v>36436</v>
      </c>
      <c r="D83" s="22">
        <v>97</v>
      </c>
      <c r="E83" s="14">
        <v>6</v>
      </c>
      <c r="F83" s="14">
        <v>5</v>
      </c>
      <c r="G83" s="14">
        <v>9</v>
      </c>
      <c r="H83" s="14">
        <v>13</v>
      </c>
      <c r="I83" s="14">
        <v>19</v>
      </c>
      <c r="J83" s="14">
        <v>2</v>
      </c>
      <c r="K83" s="23">
        <f t="shared" si="10"/>
        <v>2.397</v>
      </c>
      <c r="L83" s="24">
        <f t="shared" si="3"/>
        <v>2</v>
      </c>
      <c r="M83" s="28">
        <f t="shared" si="11"/>
        <v>2.324</v>
      </c>
      <c r="N83" s="31" t="str">
        <f t="shared" si="12"/>
        <v>32/32</v>
      </c>
    </row>
    <row r="84" spans="1:14" ht="12.75">
      <c r="A84" s="27" t="s">
        <v>13</v>
      </c>
      <c r="B84" t="s">
        <v>152</v>
      </c>
      <c r="C84" s="15">
        <v>36443</v>
      </c>
      <c r="D84" s="22">
        <v>86</v>
      </c>
      <c r="E84" s="14">
        <v>2</v>
      </c>
      <c r="F84" s="14">
        <v>4</v>
      </c>
      <c r="G84" s="14">
        <v>7</v>
      </c>
      <c r="H84" s="14">
        <v>17</v>
      </c>
      <c r="I84" s="14">
        <v>10</v>
      </c>
      <c r="J84" s="14">
        <v>0</v>
      </c>
      <c r="K84" s="23">
        <f t="shared" si="10"/>
        <v>1.796</v>
      </c>
      <c r="L84" s="24">
        <f t="shared" si="3"/>
        <v>1.796</v>
      </c>
      <c r="M84" s="28">
        <f t="shared" si="11"/>
        <v>1.7819999999999998</v>
      </c>
      <c r="N84" s="31" t="str">
        <f t="shared" si="12"/>
        <v>32/32</v>
      </c>
    </row>
    <row r="85" spans="1:14" ht="12.75">
      <c r="A85" s="27" t="s">
        <v>13</v>
      </c>
      <c r="B85" t="s">
        <v>158</v>
      </c>
      <c r="C85" s="15">
        <v>36467</v>
      </c>
      <c r="D85" s="22">
        <v>112</v>
      </c>
      <c r="E85" s="14">
        <v>8</v>
      </c>
      <c r="F85" s="14">
        <v>8</v>
      </c>
      <c r="G85" s="14">
        <v>11</v>
      </c>
      <c r="H85" s="14">
        <v>17</v>
      </c>
      <c r="I85" s="14">
        <v>17</v>
      </c>
      <c r="J85" s="14">
        <v>1</v>
      </c>
      <c r="K85" s="23">
        <f t="shared" si="10"/>
        <v>2.912</v>
      </c>
      <c r="L85" s="24">
        <f t="shared" si="3"/>
        <v>2</v>
      </c>
      <c r="M85" s="28">
        <f t="shared" si="11"/>
        <v>2.864</v>
      </c>
      <c r="N85" s="31" t="str">
        <f t="shared" si="12"/>
        <v>32/32</v>
      </c>
    </row>
    <row r="86" spans="1:14" ht="12.75">
      <c r="A86" s="27" t="s">
        <v>11</v>
      </c>
      <c r="B86" t="s">
        <v>158</v>
      </c>
      <c r="C86" s="15">
        <v>36469</v>
      </c>
      <c r="D86" s="22">
        <v>86</v>
      </c>
      <c r="E86" s="14">
        <v>8</v>
      </c>
      <c r="F86" s="14">
        <v>7</v>
      </c>
      <c r="G86" s="14">
        <v>11</v>
      </c>
      <c r="H86" s="14">
        <v>15</v>
      </c>
      <c r="I86" s="14">
        <v>8</v>
      </c>
      <c r="J86" s="14">
        <v>4</v>
      </c>
      <c r="K86" s="23">
        <f t="shared" si="10"/>
        <v>2.536</v>
      </c>
      <c r="L86" s="24">
        <f t="shared" si="3"/>
        <v>2</v>
      </c>
      <c r="M86" s="28">
        <f t="shared" si="11"/>
        <v>2.582</v>
      </c>
      <c r="N86" s="31" t="str">
        <f t="shared" si="12"/>
        <v>32/32</v>
      </c>
    </row>
    <row r="87" spans="1:14" ht="12.75">
      <c r="A87" s="27" t="s">
        <v>17</v>
      </c>
      <c r="B87" t="s">
        <v>158</v>
      </c>
      <c r="C87" s="15">
        <v>36469</v>
      </c>
      <c r="D87" s="22">
        <v>83</v>
      </c>
      <c r="E87" s="14">
        <v>8</v>
      </c>
      <c r="F87" s="14">
        <v>8</v>
      </c>
      <c r="G87" s="14">
        <v>11</v>
      </c>
      <c r="H87" s="14">
        <v>16</v>
      </c>
      <c r="I87" s="14">
        <v>12</v>
      </c>
      <c r="J87" s="14">
        <v>6</v>
      </c>
      <c r="K87" s="23">
        <f t="shared" si="10"/>
        <v>2.793</v>
      </c>
      <c r="L87" s="24">
        <f t="shared" si="3"/>
        <v>2</v>
      </c>
      <c r="M87" s="28">
        <f t="shared" si="11"/>
        <v>2.8160000000000003</v>
      </c>
      <c r="N87" s="31" t="str">
        <f t="shared" si="12"/>
        <v>32/32</v>
      </c>
    </row>
    <row r="88" spans="1:14" ht="12.75">
      <c r="A88" s="27" t="s">
        <v>13</v>
      </c>
      <c r="B88" t="s">
        <v>48</v>
      </c>
      <c r="C88" s="15">
        <v>36492</v>
      </c>
      <c r="D88" s="22">
        <v>108</v>
      </c>
      <c r="E88" s="14">
        <v>0</v>
      </c>
      <c r="F88" s="14">
        <v>0</v>
      </c>
      <c r="G88" s="14">
        <v>0</v>
      </c>
      <c r="H88" s="14">
        <v>0</v>
      </c>
      <c r="I88" s="14">
        <v>2</v>
      </c>
      <c r="J88" s="14">
        <v>1</v>
      </c>
      <c r="K88" s="23">
        <f t="shared" si="10"/>
        <v>0.188</v>
      </c>
      <c r="L88" s="24">
        <f t="shared" si="3"/>
        <v>0.188</v>
      </c>
      <c r="M88" s="28">
        <f t="shared" si="11"/>
        <v>0.28600000000000003</v>
      </c>
      <c r="N88" s="31" t="str">
        <f t="shared" si="12"/>
        <v>32/32</v>
      </c>
    </row>
    <row r="89" spans="1:14" ht="12.75">
      <c r="A89" s="27" t="s">
        <v>21</v>
      </c>
      <c r="B89" t="s">
        <v>174</v>
      </c>
      <c r="C89" s="15">
        <v>36534</v>
      </c>
      <c r="D89" s="22">
        <v>75</v>
      </c>
      <c r="E89" s="14">
        <v>3</v>
      </c>
      <c r="F89" s="14">
        <v>3</v>
      </c>
      <c r="G89" s="14">
        <v>5</v>
      </c>
      <c r="H89" s="14">
        <v>9</v>
      </c>
      <c r="I89" s="14">
        <v>7</v>
      </c>
      <c r="J89" s="14">
        <v>0</v>
      </c>
      <c r="K89" s="23">
        <f t="shared" si="10"/>
        <v>1.285</v>
      </c>
      <c r="L89" s="24">
        <f t="shared" si="3"/>
        <v>1.285</v>
      </c>
      <c r="M89" s="28">
        <f t="shared" si="11"/>
        <v>1.29</v>
      </c>
      <c r="N89" s="31" t="str">
        <f t="shared" si="12"/>
        <v>32/32</v>
      </c>
    </row>
    <row r="90" spans="1:14" ht="12.75">
      <c r="A90" s="27" t="s">
        <v>17</v>
      </c>
      <c r="B90" t="s">
        <v>95</v>
      </c>
      <c r="C90" s="15">
        <v>36541</v>
      </c>
      <c r="D90" s="22">
        <v>90</v>
      </c>
      <c r="E90" s="14">
        <v>7</v>
      </c>
      <c r="F90" s="14">
        <v>4</v>
      </c>
      <c r="G90" s="14">
        <v>12</v>
      </c>
      <c r="H90" s="14">
        <v>21</v>
      </c>
      <c r="I90" s="14">
        <v>10</v>
      </c>
      <c r="J90" s="14">
        <v>4</v>
      </c>
      <c r="K90" s="23">
        <f t="shared" si="10"/>
        <v>2.64</v>
      </c>
      <c r="L90" s="24">
        <f t="shared" si="3"/>
        <v>2</v>
      </c>
      <c r="M90" s="28">
        <f t="shared" si="11"/>
        <v>2.67</v>
      </c>
      <c r="N90" s="31" t="str">
        <f t="shared" si="12"/>
        <v>32/32</v>
      </c>
    </row>
    <row r="91" spans="1:14" ht="12.75">
      <c r="A91" s="27" t="s">
        <v>21</v>
      </c>
      <c r="B91" t="s">
        <v>50</v>
      </c>
      <c r="C91" s="15">
        <v>36548</v>
      </c>
      <c r="D91" s="22">
        <v>64</v>
      </c>
      <c r="E91" s="14">
        <v>6</v>
      </c>
      <c r="F91" s="14">
        <v>6</v>
      </c>
      <c r="G91" s="14">
        <v>9</v>
      </c>
      <c r="H91" s="14">
        <v>12</v>
      </c>
      <c r="I91" s="14">
        <v>8</v>
      </c>
      <c r="J91" s="14">
        <v>1</v>
      </c>
      <c r="K91" s="23">
        <f t="shared" si="10"/>
        <v>2.0340000000000003</v>
      </c>
      <c r="L91" s="24">
        <f t="shared" si="3"/>
        <v>2</v>
      </c>
      <c r="M91" s="28">
        <f t="shared" si="11"/>
        <v>2.028</v>
      </c>
      <c r="N91" s="31" t="str">
        <f t="shared" si="12"/>
        <v>32/32</v>
      </c>
    </row>
    <row r="92" spans="1:14" ht="12.75">
      <c r="A92" s="27" t="s">
        <v>13</v>
      </c>
      <c r="B92" t="s">
        <v>57</v>
      </c>
      <c r="C92" s="15">
        <v>36548</v>
      </c>
      <c r="D92" s="22">
        <v>82</v>
      </c>
      <c r="E92" s="14">
        <v>3</v>
      </c>
      <c r="F92" s="14">
        <v>6</v>
      </c>
      <c r="G92" s="14">
        <v>6</v>
      </c>
      <c r="H92" s="14">
        <v>12</v>
      </c>
      <c r="I92" s="14">
        <v>8</v>
      </c>
      <c r="J92" s="14">
        <v>4</v>
      </c>
      <c r="K92" s="23">
        <f t="shared" si="10"/>
        <v>1.7519999999999998</v>
      </c>
      <c r="L92" s="24">
        <f t="shared" si="3"/>
        <v>1.7519999999999998</v>
      </c>
      <c r="M92" s="28">
        <f t="shared" si="11"/>
        <v>1.794</v>
      </c>
      <c r="N92" s="31" t="str">
        <f t="shared" si="12"/>
        <v>32/32</v>
      </c>
    </row>
    <row r="93" spans="1:14" ht="12.75">
      <c r="A93" s="27" t="s">
        <v>17</v>
      </c>
      <c r="B93" t="s">
        <v>194</v>
      </c>
      <c r="C93" s="15">
        <v>36548</v>
      </c>
      <c r="D93" s="22">
        <v>107</v>
      </c>
      <c r="E93" s="14">
        <v>8</v>
      </c>
      <c r="F93" s="14">
        <v>6</v>
      </c>
      <c r="G93" s="14">
        <v>13</v>
      </c>
      <c r="H93" s="14">
        <v>19</v>
      </c>
      <c r="I93" s="14">
        <v>13</v>
      </c>
      <c r="J93" s="14">
        <v>0</v>
      </c>
      <c r="K93" s="23">
        <f t="shared" si="10"/>
        <v>2.827</v>
      </c>
      <c r="L93" s="24">
        <f t="shared" si="3"/>
        <v>2</v>
      </c>
      <c r="M93" s="28">
        <f t="shared" si="11"/>
        <v>2.804</v>
      </c>
      <c r="N93" s="31" t="str">
        <f t="shared" si="12"/>
        <v>32/32</v>
      </c>
    </row>
    <row r="94" spans="1:14" ht="12.75">
      <c r="A94" s="27" t="s">
        <v>21</v>
      </c>
      <c r="B94" t="s">
        <v>145</v>
      </c>
      <c r="C94" s="15">
        <v>36555</v>
      </c>
      <c r="D94" s="22">
        <v>104</v>
      </c>
      <c r="E94" s="14">
        <v>1</v>
      </c>
      <c r="F94" s="14">
        <v>3</v>
      </c>
      <c r="G94" s="14">
        <v>7</v>
      </c>
      <c r="H94" s="14">
        <v>13</v>
      </c>
      <c r="I94" s="14">
        <v>17</v>
      </c>
      <c r="J94" s="14">
        <v>1</v>
      </c>
      <c r="K94" s="23">
        <f t="shared" si="10"/>
        <v>1.754</v>
      </c>
      <c r="L94" s="24">
        <f t="shared" si="3"/>
        <v>1.754</v>
      </c>
      <c r="M94" s="28">
        <f t="shared" si="11"/>
        <v>1.6980000000000002</v>
      </c>
      <c r="N94" s="31" t="str">
        <f t="shared" si="12"/>
        <v>32/32</v>
      </c>
    </row>
    <row r="95" spans="1:14" ht="12.75">
      <c r="A95" s="27" t="s">
        <v>13</v>
      </c>
      <c r="B95" t="s">
        <v>131</v>
      </c>
      <c r="C95" s="15">
        <v>36555</v>
      </c>
      <c r="D95" s="22">
        <v>135</v>
      </c>
      <c r="E95" s="14">
        <v>7</v>
      </c>
      <c r="F95" s="14">
        <v>7</v>
      </c>
      <c r="G95" s="14">
        <v>10</v>
      </c>
      <c r="H95" s="14">
        <v>24</v>
      </c>
      <c r="I95" s="14">
        <v>23</v>
      </c>
      <c r="J95" s="14">
        <v>5</v>
      </c>
      <c r="K95" s="23">
        <f t="shared" si="10"/>
        <v>3.295</v>
      </c>
      <c r="L95" s="24">
        <f t="shared" si="3"/>
        <v>2</v>
      </c>
      <c r="M95" s="28">
        <f t="shared" si="11"/>
        <v>3</v>
      </c>
      <c r="N95" s="31" t="str">
        <f t="shared" si="12"/>
        <v>32/32</v>
      </c>
    </row>
    <row r="96" spans="1:14" ht="12.75">
      <c r="A96" s="27" t="s">
        <v>17</v>
      </c>
      <c r="B96" t="s">
        <v>192</v>
      </c>
      <c r="C96" s="15">
        <v>36555</v>
      </c>
      <c r="D96" s="22">
        <v>58</v>
      </c>
      <c r="E96" s="14">
        <v>5</v>
      </c>
      <c r="F96" s="14">
        <v>5</v>
      </c>
      <c r="G96" s="14">
        <v>9</v>
      </c>
      <c r="H96" s="14">
        <v>15</v>
      </c>
      <c r="I96" s="14">
        <v>6</v>
      </c>
      <c r="J96" s="14">
        <v>0</v>
      </c>
      <c r="K96" s="23">
        <f t="shared" si="10"/>
        <v>1.9380000000000002</v>
      </c>
      <c r="L96" s="24">
        <f t="shared" si="3"/>
        <v>1.9380000000000002</v>
      </c>
      <c r="M96" s="28">
        <f t="shared" si="11"/>
        <v>1.936</v>
      </c>
      <c r="N96" s="31" t="str">
        <f t="shared" si="12"/>
        <v>24/32</v>
      </c>
    </row>
    <row r="97" spans="1:14" ht="12.75">
      <c r="A97" s="27" t="s">
        <v>20</v>
      </c>
      <c r="B97" t="s">
        <v>195</v>
      </c>
      <c r="C97" s="15">
        <v>36562</v>
      </c>
      <c r="D97" s="22">
        <v>111</v>
      </c>
      <c r="E97" s="14">
        <v>2</v>
      </c>
      <c r="F97" s="14">
        <v>4</v>
      </c>
      <c r="G97" s="14">
        <v>12</v>
      </c>
      <c r="H97" s="14">
        <v>12</v>
      </c>
      <c r="I97" s="14">
        <v>13</v>
      </c>
      <c r="J97" s="14">
        <v>6</v>
      </c>
      <c r="K97" s="23">
        <f t="shared" si="10"/>
        <v>2.081</v>
      </c>
      <c r="L97" s="24">
        <f t="shared" si="3"/>
        <v>2</v>
      </c>
      <c r="M97" s="28">
        <f t="shared" si="11"/>
        <v>2.122</v>
      </c>
      <c r="N97" s="31" t="str">
        <f t="shared" si="12"/>
        <v>32/32</v>
      </c>
    </row>
    <row r="98" spans="1:14" ht="12.75">
      <c r="A98" s="27" t="s">
        <v>97</v>
      </c>
      <c r="B98" t="s">
        <v>196</v>
      </c>
      <c r="C98" s="15">
        <v>36562</v>
      </c>
      <c r="D98" s="22">
        <v>93</v>
      </c>
      <c r="E98" s="14">
        <v>8</v>
      </c>
      <c r="F98" s="14">
        <v>5</v>
      </c>
      <c r="G98" s="14">
        <v>9</v>
      </c>
      <c r="H98" s="14">
        <v>16</v>
      </c>
      <c r="I98" s="14">
        <v>10</v>
      </c>
      <c r="J98" s="14">
        <v>7</v>
      </c>
      <c r="K98" s="23">
        <f t="shared" si="10"/>
        <v>2.483</v>
      </c>
      <c r="L98" s="24">
        <f t="shared" si="3"/>
        <v>2</v>
      </c>
      <c r="M98" s="28">
        <f t="shared" si="11"/>
        <v>2.546</v>
      </c>
      <c r="N98" s="31" t="str">
        <f t="shared" si="12"/>
        <v>32/32</v>
      </c>
    </row>
    <row r="99" spans="1:14" ht="12.75">
      <c r="A99" s="27" t="s">
        <v>17</v>
      </c>
      <c r="B99" t="s">
        <v>198</v>
      </c>
      <c r="C99" s="15">
        <v>36568</v>
      </c>
      <c r="D99" s="22">
        <v>117</v>
      </c>
      <c r="E99" s="14">
        <v>8</v>
      </c>
      <c r="F99" s="14">
        <v>7</v>
      </c>
      <c r="G99" s="14">
        <v>15</v>
      </c>
      <c r="H99" s="14">
        <v>24</v>
      </c>
      <c r="I99" s="14">
        <v>12</v>
      </c>
      <c r="J99" s="14">
        <v>10</v>
      </c>
      <c r="K99" s="23">
        <f t="shared" si="10"/>
        <v>3.367</v>
      </c>
      <c r="L99" s="24">
        <f t="shared" si="3"/>
        <v>2</v>
      </c>
      <c r="M99" s="28">
        <f t="shared" si="11"/>
        <v>3</v>
      </c>
      <c r="N99" s="31" t="str">
        <f t="shared" si="12"/>
        <v>32/32</v>
      </c>
    </row>
    <row r="100" spans="1:14" ht="12.75">
      <c r="A100" s="27" t="s">
        <v>21</v>
      </c>
      <c r="B100" t="s">
        <v>95</v>
      </c>
      <c r="C100" s="15">
        <v>36583</v>
      </c>
      <c r="D100" s="22">
        <v>178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23">
        <f t="shared" si="10"/>
        <v>0.17800000000000002</v>
      </c>
      <c r="L100" s="24">
        <f t="shared" si="3"/>
        <v>0.17800000000000002</v>
      </c>
      <c r="M100" s="28">
        <f t="shared" si="11"/>
        <v>0.35600000000000004</v>
      </c>
      <c r="N100" s="31" t="str">
        <f t="shared" si="12"/>
        <v>32/32</v>
      </c>
    </row>
    <row r="101" spans="1:14" ht="12.75">
      <c r="A101" s="27" t="s">
        <v>11</v>
      </c>
      <c r="B101" t="s">
        <v>114</v>
      </c>
      <c r="C101" s="15">
        <v>36583</v>
      </c>
      <c r="D101" s="22">
        <v>135</v>
      </c>
      <c r="E101" s="14">
        <v>7</v>
      </c>
      <c r="F101" s="14">
        <v>8</v>
      </c>
      <c r="G101" s="14">
        <v>16</v>
      </c>
      <c r="H101" s="14">
        <v>28</v>
      </c>
      <c r="I101" s="14">
        <v>16</v>
      </c>
      <c r="J101" s="14">
        <v>6</v>
      </c>
      <c r="K101" s="23">
        <f t="shared" si="10"/>
        <v>3.625</v>
      </c>
      <c r="L101" s="24">
        <f t="shared" si="3"/>
        <v>2</v>
      </c>
      <c r="M101" s="28">
        <f t="shared" si="11"/>
        <v>3</v>
      </c>
      <c r="N101" s="31" t="str">
        <f t="shared" si="12"/>
        <v>32/32</v>
      </c>
    </row>
    <row r="102" spans="1:14" ht="12.75">
      <c r="A102" s="27" t="s">
        <v>17</v>
      </c>
      <c r="B102" t="s">
        <v>113</v>
      </c>
      <c r="C102" s="15">
        <v>36583</v>
      </c>
      <c r="D102" s="22">
        <v>102</v>
      </c>
      <c r="E102" s="14">
        <v>8</v>
      </c>
      <c r="F102" s="14">
        <v>8</v>
      </c>
      <c r="G102" s="14">
        <v>15</v>
      </c>
      <c r="H102" s="14">
        <v>21</v>
      </c>
      <c r="I102" s="14">
        <v>11</v>
      </c>
      <c r="J102" s="14">
        <v>2</v>
      </c>
      <c r="K102" s="23">
        <f t="shared" si="10"/>
        <v>3.102</v>
      </c>
      <c r="L102" s="24">
        <f t="shared" si="3"/>
        <v>2</v>
      </c>
      <c r="M102" s="28">
        <f t="shared" si="11"/>
        <v>3</v>
      </c>
      <c r="N102" s="31" t="str">
        <f t="shared" si="12"/>
        <v>32/32</v>
      </c>
    </row>
    <row r="103" spans="1:14" ht="12.75">
      <c r="A103" s="27" t="s">
        <v>97</v>
      </c>
      <c r="B103" t="s">
        <v>199</v>
      </c>
      <c r="C103" s="15">
        <v>36583</v>
      </c>
      <c r="D103" s="22">
        <v>79</v>
      </c>
      <c r="E103" s="14">
        <v>7</v>
      </c>
      <c r="F103" s="14">
        <v>4</v>
      </c>
      <c r="G103" s="14">
        <v>10</v>
      </c>
      <c r="H103" s="14">
        <v>14</v>
      </c>
      <c r="I103" s="14">
        <v>12</v>
      </c>
      <c r="J103" s="14">
        <v>10</v>
      </c>
      <c r="K103" s="23">
        <f t="shared" si="10"/>
        <v>2.4290000000000003</v>
      </c>
      <c r="L103" s="24">
        <f t="shared" si="3"/>
        <v>2</v>
      </c>
      <c r="M103" s="28">
        <f t="shared" si="11"/>
        <v>2.488</v>
      </c>
      <c r="N103" s="31" t="str">
        <f t="shared" si="12"/>
        <v>32/32</v>
      </c>
    </row>
    <row r="104" spans="1:14" ht="12.75">
      <c r="A104" s="27" t="s">
        <v>21</v>
      </c>
      <c r="B104" t="s">
        <v>115</v>
      </c>
      <c r="C104" s="15">
        <v>36590</v>
      </c>
      <c r="D104" s="22">
        <v>101</v>
      </c>
      <c r="E104" s="14">
        <v>1</v>
      </c>
      <c r="F104" s="14">
        <v>2</v>
      </c>
      <c r="G104" s="14">
        <v>13</v>
      </c>
      <c r="H104" s="14">
        <v>19</v>
      </c>
      <c r="I104" s="14">
        <v>18</v>
      </c>
      <c r="J104" s="14">
        <v>3</v>
      </c>
      <c r="K104" s="23">
        <f t="shared" si="10"/>
        <v>2.301</v>
      </c>
      <c r="L104" s="24">
        <f t="shared" si="3"/>
        <v>2</v>
      </c>
      <c r="M104" s="28">
        <f t="shared" si="11"/>
        <v>2.252</v>
      </c>
      <c r="N104" s="31" t="str">
        <f t="shared" si="12"/>
        <v>32/32</v>
      </c>
    </row>
    <row r="105" spans="1:14" ht="12.75">
      <c r="A105" s="27" t="s">
        <v>13</v>
      </c>
      <c r="B105" t="s">
        <v>205</v>
      </c>
      <c r="C105" s="15">
        <v>36590</v>
      </c>
      <c r="D105" s="22">
        <v>64</v>
      </c>
      <c r="E105" s="14">
        <v>8</v>
      </c>
      <c r="F105" s="14">
        <v>7</v>
      </c>
      <c r="G105" s="14">
        <v>11</v>
      </c>
      <c r="H105" s="14">
        <v>16</v>
      </c>
      <c r="I105" s="14">
        <v>8</v>
      </c>
      <c r="J105" s="14">
        <v>1</v>
      </c>
      <c r="K105" s="23">
        <f aca="true" t="shared" si="13" ref="K105:K128">(D105/10+7*E105+6*F105+5*G105+4*H105+3*I105+2*J105)/100</f>
        <v>2.494</v>
      </c>
      <c r="L105" s="24">
        <f t="shared" si="3"/>
        <v>2</v>
      </c>
      <c r="M105" s="28">
        <f aca="true" t="shared" si="14" ref="M105:M128">MIN((D105/5+7*E105+6*F105+5*G105+4*H105+2*I105+3*J105)/100,3)</f>
        <v>2.488</v>
      </c>
      <c r="N105" s="31" t="str">
        <f aca="true" t="shared" si="15" ref="N105:N128">IF(ROUNDUP(D105*0.4,0)&lt;=2,2,IF(ROUNDUP(D105*0.4,0)&lt;=4,4,IF(ROUNDUP(D105*0.4,0)&lt;=8,8,IF(ROUNDUP(D105*0.4,0)&lt;=12,12,IF(ROUNDUP(D105*0.4,0)&lt;=16,16,IF(ROUNDUP(D105*0.4,0)&lt;=24,24,32))))))&amp;"/"&amp;MIN(32,MAX(2,2^ROUNDUP(LOG(ROUNDUP(D105*0.4,0),2),0)))</f>
        <v>32/32</v>
      </c>
    </row>
    <row r="106" spans="1:14" ht="12.75">
      <c r="A106" s="27" t="s">
        <v>17</v>
      </c>
      <c r="B106" t="s">
        <v>205</v>
      </c>
      <c r="C106" s="15">
        <v>36590</v>
      </c>
      <c r="D106" s="22">
        <v>63</v>
      </c>
      <c r="E106" s="14">
        <v>5</v>
      </c>
      <c r="F106" s="14">
        <v>5</v>
      </c>
      <c r="G106" s="14">
        <v>9</v>
      </c>
      <c r="H106" s="14">
        <v>16</v>
      </c>
      <c r="I106" s="14">
        <v>9</v>
      </c>
      <c r="J106" s="14">
        <v>0</v>
      </c>
      <c r="K106" s="23">
        <f t="shared" si="13"/>
        <v>2.073</v>
      </c>
      <c r="L106" s="24">
        <f t="shared" si="3"/>
        <v>2</v>
      </c>
      <c r="M106" s="28">
        <f t="shared" si="14"/>
        <v>2.046</v>
      </c>
      <c r="N106" s="31" t="str">
        <f t="shared" si="15"/>
        <v>32/32</v>
      </c>
    </row>
    <row r="107" spans="1:14" ht="12.75">
      <c r="A107" s="27" t="s">
        <v>97</v>
      </c>
      <c r="B107" t="s">
        <v>95</v>
      </c>
      <c r="C107" s="15">
        <v>36590</v>
      </c>
      <c r="D107" s="22">
        <v>86</v>
      </c>
      <c r="E107" s="14">
        <v>8</v>
      </c>
      <c r="F107" s="14">
        <v>7</v>
      </c>
      <c r="G107" s="14">
        <v>9</v>
      </c>
      <c r="H107" s="14">
        <v>22</v>
      </c>
      <c r="I107" s="14">
        <v>9</v>
      </c>
      <c r="J107" s="14">
        <v>9</v>
      </c>
      <c r="K107" s="23">
        <f t="shared" si="13"/>
        <v>2.846</v>
      </c>
      <c r="L107" s="24">
        <f t="shared" si="3"/>
        <v>2</v>
      </c>
      <c r="M107" s="28">
        <f t="shared" si="14"/>
        <v>2.932</v>
      </c>
      <c r="N107" s="31" t="str">
        <f t="shared" si="15"/>
        <v>32/32</v>
      </c>
    </row>
    <row r="108" spans="1:14" ht="12.75">
      <c r="A108" s="27" t="s">
        <v>20</v>
      </c>
      <c r="B108" t="s">
        <v>91</v>
      </c>
      <c r="C108" s="15">
        <v>36597</v>
      </c>
      <c r="D108" s="22">
        <v>98</v>
      </c>
      <c r="E108" s="14">
        <v>8</v>
      </c>
      <c r="F108" s="14">
        <v>7</v>
      </c>
      <c r="G108" s="14">
        <v>16</v>
      </c>
      <c r="H108" s="14">
        <v>14</v>
      </c>
      <c r="I108" s="14">
        <v>13</v>
      </c>
      <c r="J108" s="14">
        <v>11</v>
      </c>
      <c r="K108" s="23">
        <f t="shared" si="13"/>
        <v>3.048</v>
      </c>
      <c r="L108" s="24">
        <f t="shared" si="3"/>
        <v>2</v>
      </c>
      <c r="M108" s="28">
        <f t="shared" si="14"/>
        <v>3</v>
      </c>
      <c r="N108" s="31" t="str">
        <f t="shared" si="15"/>
        <v>32/32</v>
      </c>
    </row>
    <row r="109" spans="1:14" ht="12.75">
      <c r="A109" s="27" t="s">
        <v>20</v>
      </c>
      <c r="B109" t="s">
        <v>211</v>
      </c>
      <c r="C109" s="15">
        <v>36604</v>
      </c>
      <c r="D109" s="22">
        <v>102</v>
      </c>
      <c r="E109" s="14">
        <v>6</v>
      </c>
      <c r="F109" s="14">
        <v>6</v>
      </c>
      <c r="G109" s="14">
        <v>11</v>
      </c>
      <c r="H109" s="14">
        <v>14</v>
      </c>
      <c r="I109" s="14">
        <v>15</v>
      </c>
      <c r="J109" s="14">
        <v>1</v>
      </c>
      <c r="K109" s="23">
        <f t="shared" si="13"/>
        <v>2.4619999999999997</v>
      </c>
      <c r="L109" s="24">
        <f t="shared" si="3"/>
        <v>2</v>
      </c>
      <c r="M109" s="28">
        <f t="shared" si="14"/>
        <v>2.424</v>
      </c>
      <c r="N109" s="31" t="str">
        <f t="shared" si="15"/>
        <v>32/32</v>
      </c>
    </row>
    <row r="110" spans="1:14" ht="12.75">
      <c r="A110" s="27" t="s">
        <v>17</v>
      </c>
      <c r="B110" t="s">
        <v>213</v>
      </c>
      <c r="C110" s="15">
        <v>36611</v>
      </c>
      <c r="D110" s="22">
        <v>64</v>
      </c>
      <c r="E110" s="14">
        <v>8</v>
      </c>
      <c r="F110" s="14">
        <v>8</v>
      </c>
      <c r="G110" s="14">
        <v>13</v>
      </c>
      <c r="H110" s="14">
        <v>27</v>
      </c>
      <c r="I110" s="14">
        <v>18</v>
      </c>
      <c r="J110" s="14">
        <v>12</v>
      </c>
      <c r="K110" s="23">
        <f t="shared" si="13"/>
        <v>3.614</v>
      </c>
      <c r="L110" s="24">
        <f t="shared" si="3"/>
        <v>2</v>
      </c>
      <c r="M110" s="28">
        <f t="shared" si="14"/>
        <v>3</v>
      </c>
      <c r="N110" s="31" t="str">
        <f t="shared" si="15"/>
        <v>32/32</v>
      </c>
    </row>
    <row r="111" spans="1:14" ht="12.75">
      <c r="A111" s="27" t="s">
        <v>97</v>
      </c>
      <c r="B111" t="s">
        <v>214</v>
      </c>
      <c r="C111" s="15">
        <v>36617</v>
      </c>
      <c r="D111" s="22">
        <v>75</v>
      </c>
      <c r="E111" s="14">
        <v>6</v>
      </c>
      <c r="F111" s="14">
        <v>5</v>
      </c>
      <c r="G111" s="14">
        <v>6</v>
      </c>
      <c r="H111" s="14">
        <v>10</v>
      </c>
      <c r="I111" s="14">
        <v>9</v>
      </c>
      <c r="J111" s="14">
        <v>7</v>
      </c>
      <c r="K111" s="23">
        <f t="shared" si="13"/>
        <v>1.905</v>
      </c>
      <c r="L111" s="24">
        <f t="shared" si="3"/>
        <v>1.905</v>
      </c>
      <c r="M111" s="28">
        <f t="shared" si="14"/>
        <v>1.96</v>
      </c>
      <c r="N111" s="31" t="str">
        <f t="shared" si="15"/>
        <v>32/32</v>
      </c>
    </row>
    <row r="112" spans="1:14" ht="12.75">
      <c r="A112" s="27" t="s">
        <v>21</v>
      </c>
      <c r="B112" t="s">
        <v>218</v>
      </c>
      <c r="C112" s="15">
        <v>36618</v>
      </c>
      <c r="D112" s="22">
        <v>58</v>
      </c>
      <c r="E112" s="14">
        <v>2</v>
      </c>
      <c r="F112" s="14">
        <v>4</v>
      </c>
      <c r="G112" s="14">
        <v>1</v>
      </c>
      <c r="H112" s="14">
        <v>11</v>
      </c>
      <c r="I112" s="14">
        <v>8</v>
      </c>
      <c r="J112" s="14">
        <v>1</v>
      </c>
      <c r="K112" s="23">
        <f t="shared" si="13"/>
        <v>1.188</v>
      </c>
      <c r="L112" s="24">
        <f t="shared" si="3"/>
        <v>1.188</v>
      </c>
      <c r="M112" s="28">
        <f t="shared" si="14"/>
        <v>1.176</v>
      </c>
      <c r="N112" s="31" t="str">
        <f t="shared" si="15"/>
        <v>24/32</v>
      </c>
    </row>
    <row r="113" spans="1:14" ht="12.75">
      <c r="A113" s="27" t="s">
        <v>20</v>
      </c>
      <c r="B113" t="s">
        <v>33</v>
      </c>
      <c r="C113" s="15">
        <v>36618</v>
      </c>
      <c r="D113" s="22">
        <v>98</v>
      </c>
      <c r="E113" s="14">
        <v>4</v>
      </c>
      <c r="F113" s="14">
        <v>2</v>
      </c>
      <c r="G113" s="14">
        <v>10</v>
      </c>
      <c r="H113" s="14">
        <v>10</v>
      </c>
      <c r="I113" s="14">
        <v>13</v>
      </c>
      <c r="J113" s="14">
        <v>0</v>
      </c>
      <c r="K113" s="23">
        <f t="shared" si="13"/>
        <v>1.788</v>
      </c>
      <c r="L113" s="24">
        <f t="shared" si="3"/>
        <v>1.788</v>
      </c>
      <c r="M113" s="28">
        <f t="shared" si="14"/>
        <v>1.756</v>
      </c>
      <c r="N113" s="31" t="str">
        <f t="shared" si="15"/>
        <v>32/32</v>
      </c>
    </row>
    <row r="114" spans="1:14" ht="12.75">
      <c r="A114" s="27" t="s">
        <v>13</v>
      </c>
      <c r="B114" t="s">
        <v>114</v>
      </c>
      <c r="C114" s="15">
        <v>36625</v>
      </c>
      <c r="D114" s="22">
        <v>142</v>
      </c>
      <c r="E114" s="14">
        <v>8</v>
      </c>
      <c r="F114" s="14">
        <v>8</v>
      </c>
      <c r="G114" s="14">
        <v>12</v>
      </c>
      <c r="H114" s="14">
        <v>26</v>
      </c>
      <c r="I114" s="14">
        <v>20</v>
      </c>
      <c r="J114" s="14">
        <v>6</v>
      </c>
      <c r="K114" s="23">
        <f t="shared" si="13"/>
        <v>3.542</v>
      </c>
      <c r="L114" s="24">
        <f t="shared" si="3"/>
        <v>2</v>
      </c>
      <c r="M114" s="28">
        <f t="shared" si="14"/>
        <v>3</v>
      </c>
      <c r="N114" s="31" t="str">
        <f t="shared" si="15"/>
        <v>32/32</v>
      </c>
    </row>
    <row r="115" spans="1:14" ht="12.75">
      <c r="A115" s="27" t="s">
        <v>21</v>
      </c>
      <c r="B115" t="s">
        <v>135</v>
      </c>
      <c r="C115" s="15">
        <v>36632</v>
      </c>
      <c r="D115" s="22">
        <v>56</v>
      </c>
      <c r="E115" s="14">
        <v>2</v>
      </c>
      <c r="F115" s="14">
        <v>2</v>
      </c>
      <c r="G115" s="14">
        <v>4</v>
      </c>
      <c r="H115" s="14">
        <v>10</v>
      </c>
      <c r="I115" s="14">
        <v>7</v>
      </c>
      <c r="J115" s="14">
        <v>0</v>
      </c>
      <c r="K115" s="23">
        <f t="shared" si="13"/>
        <v>1.126</v>
      </c>
      <c r="L115" s="24">
        <f t="shared" si="3"/>
        <v>1.126</v>
      </c>
      <c r="M115" s="28">
        <f t="shared" si="14"/>
        <v>1.112</v>
      </c>
      <c r="N115" s="31" t="str">
        <f t="shared" si="15"/>
        <v>24/32</v>
      </c>
    </row>
    <row r="116" spans="1:14" ht="12.75">
      <c r="A116" s="27" t="s">
        <v>13</v>
      </c>
      <c r="B116" t="s">
        <v>219</v>
      </c>
      <c r="C116" s="15">
        <v>36632</v>
      </c>
      <c r="D116" s="22">
        <v>32</v>
      </c>
      <c r="E116" s="14">
        <v>2</v>
      </c>
      <c r="F116" s="14">
        <v>2</v>
      </c>
      <c r="G116" s="14">
        <v>5</v>
      </c>
      <c r="H116" s="14">
        <v>6</v>
      </c>
      <c r="I116" s="14">
        <v>7</v>
      </c>
      <c r="J116" s="14">
        <v>0</v>
      </c>
      <c r="K116" s="23">
        <f t="shared" si="13"/>
        <v>0.992</v>
      </c>
      <c r="L116" s="24">
        <f t="shared" si="3"/>
        <v>0.992</v>
      </c>
      <c r="M116" s="28">
        <f t="shared" si="14"/>
        <v>0.9540000000000001</v>
      </c>
      <c r="N116" s="31" t="str">
        <f t="shared" si="15"/>
        <v>16/16</v>
      </c>
    </row>
    <row r="117" spans="1:14" ht="12.75">
      <c r="A117" s="27" t="s">
        <v>17</v>
      </c>
      <c r="B117" t="s">
        <v>220</v>
      </c>
      <c r="C117" s="15">
        <v>36632</v>
      </c>
      <c r="D117" s="22">
        <v>93</v>
      </c>
      <c r="E117" s="14">
        <v>8</v>
      </c>
      <c r="F117" s="14">
        <v>6</v>
      </c>
      <c r="G117" s="14">
        <v>11</v>
      </c>
      <c r="H117" s="14">
        <v>18</v>
      </c>
      <c r="I117" s="14">
        <v>18</v>
      </c>
      <c r="J117" s="14">
        <v>4</v>
      </c>
      <c r="K117" s="23">
        <f t="shared" si="13"/>
        <v>2.903</v>
      </c>
      <c r="L117" s="24">
        <f t="shared" si="3"/>
        <v>2</v>
      </c>
      <c r="M117" s="28">
        <f t="shared" si="14"/>
        <v>2.8560000000000003</v>
      </c>
      <c r="N117" s="31" t="str">
        <f t="shared" si="15"/>
        <v>32/32</v>
      </c>
    </row>
    <row r="118" spans="1:14" ht="12.75">
      <c r="A118" s="27" t="s">
        <v>11</v>
      </c>
      <c r="B118" t="s">
        <v>63</v>
      </c>
      <c r="C118" s="15">
        <v>36639</v>
      </c>
      <c r="D118" s="22">
        <v>69</v>
      </c>
      <c r="E118" s="14">
        <v>4</v>
      </c>
      <c r="F118" s="14">
        <v>6</v>
      </c>
      <c r="G118" s="14">
        <v>5</v>
      </c>
      <c r="H118" s="14">
        <v>21</v>
      </c>
      <c r="I118" s="14">
        <v>8</v>
      </c>
      <c r="J118" s="14">
        <v>0</v>
      </c>
      <c r="K118" s="23">
        <f t="shared" si="13"/>
        <v>2.039</v>
      </c>
      <c r="L118" s="24">
        <f t="shared" si="3"/>
        <v>2</v>
      </c>
      <c r="M118" s="28">
        <f t="shared" si="14"/>
        <v>2.028</v>
      </c>
      <c r="N118" s="31" t="str">
        <f t="shared" si="15"/>
        <v>32/32</v>
      </c>
    </row>
    <row r="119" spans="1:14" ht="12.75">
      <c r="A119" s="27" t="s">
        <v>21</v>
      </c>
      <c r="B119" t="s">
        <v>228</v>
      </c>
      <c r="C119" s="15">
        <v>36645</v>
      </c>
      <c r="D119" s="22">
        <v>64</v>
      </c>
      <c r="E119" s="14">
        <v>7</v>
      </c>
      <c r="F119" s="14">
        <v>7</v>
      </c>
      <c r="G119" s="14">
        <v>11</v>
      </c>
      <c r="H119" s="14">
        <v>15</v>
      </c>
      <c r="I119" s="14">
        <v>10</v>
      </c>
      <c r="J119" s="14">
        <v>1</v>
      </c>
      <c r="K119" s="23">
        <f t="shared" si="13"/>
        <v>2.444</v>
      </c>
      <c r="L119" s="24">
        <f t="shared" si="3"/>
        <v>2</v>
      </c>
      <c r="M119" s="28">
        <f t="shared" si="14"/>
        <v>2.418</v>
      </c>
      <c r="N119" s="31" t="str">
        <f t="shared" si="15"/>
        <v>32/32</v>
      </c>
    </row>
    <row r="120" spans="1:14" ht="12.75">
      <c r="A120" s="27" t="s">
        <v>17</v>
      </c>
      <c r="B120" t="s">
        <v>65</v>
      </c>
      <c r="C120" s="15">
        <v>36646</v>
      </c>
      <c r="D120" s="22">
        <v>64</v>
      </c>
      <c r="E120" s="14">
        <v>8</v>
      </c>
      <c r="F120" s="14">
        <v>8</v>
      </c>
      <c r="G120" s="14">
        <v>12</v>
      </c>
      <c r="H120" s="14">
        <v>19</v>
      </c>
      <c r="I120" s="14">
        <v>10</v>
      </c>
      <c r="J120" s="14">
        <v>8</v>
      </c>
      <c r="K120" s="23">
        <f t="shared" si="13"/>
        <v>2.924</v>
      </c>
      <c r="L120" s="24">
        <f t="shared" si="3"/>
        <v>2</v>
      </c>
      <c r="M120" s="28">
        <f t="shared" si="14"/>
        <v>2.968</v>
      </c>
      <c r="N120" s="31" t="str">
        <f t="shared" si="15"/>
        <v>32/32</v>
      </c>
    </row>
    <row r="121" spans="1:14" ht="12.75">
      <c r="A121" s="27" t="s">
        <v>17</v>
      </c>
      <c r="B121" t="s">
        <v>131</v>
      </c>
      <c r="C121" s="15">
        <v>36652</v>
      </c>
      <c r="D121" s="22">
        <v>99</v>
      </c>
      <c r="E121" s="14">
        <v>6</v>
      </c>
      <c r="F121" s="14">
        <v>7</v>
      </c>
      <c r="G121" s="14">
        <v>12</v>
      </c>
      <c r="H121" s="14">
        <v>16</v>
      </c>
      <c r="I121" s="14">
        <v>17</v>
      </c>
      <c r="J121" s="14">
        <v>7</v>
      </c>
      <c r="K121" s="23">
        <f t="shared" si="13"/>
        <v>2.8289999999999997</v>
      </c>
      <c r="L121" s="24">
        <f t="shared" si="3"/>
        <v>2</v>
      </c>
      <c r="M121" s="28">
        <f t="shared" si="14"/>
        <v>2.8280000000000003</v>
      </c>
      <c r="N121" s="31" t="str">
        <f t="shared" si="15"/>
        <v>32/32</v>
      </c>
    </row>
    <row r="122" spans="1:14" ht="12.75">
      <c r="A122" s="27" t="s">
        <v>21</v>
      </c>
      <c r="B122" t="s">
        <v>229</v>
      </c>
      <c r="C122" s="15">
        <v>36653</v>
      </c>
      <c r="D122" s="22">
        <v>114</v>
      </c>
      <c r="E122" s="14">
        <v>2</v>
      </c>
      <c r="F122" s="14">
        <v>3</v>
      </c>
      <c r="G122" s="14">
        <v>5</v>
      </c>
      <c r="H122" s="14">
        <v>14</v>
      </c>
      <c r="I122" s="14">
        <v>13</v>
      </c>
      <c r="J122" s="14">
        <v>4</v>
      </c>
      <c r="K122" s="23">
        <f t="shared" si="13"/>
        <v>1.714</v>
      </c>
      <c r="L122" s="24">
        <f t="shared" si="3"/>
        <v>1.714</v>
      </c>
      <c r="M122" s="28">
        <f t="shared" si="14"/>
        <v>1.7380000000000002</v>
      </c>
      <c r="N122" s="31" t="str">
        <f t="shared" si="15"/>
        <v>32/32</v>
      </c>
    </row>
    <row r="123" spans="1:14" ht="12.75">
      <c r="A123" s="27" t="s">
        <v>11</v>
      </c>
      <c r="B123" t="s">
        <v>134</v>
      </c>
      <c r="C123" s="15">
        <v>36660</v>
      </c>
      <c r="D123" s="22">
        <v>82</v>
      </c>
      <c r="E123" s="14">
        <v>8</v>
      </c>
      <c r="F123" s="14">
        <v>7</v>
      </c>
      <c r="G123" s="14">
        <v>12</v>
      </c>
      <c r="H123" s="14">
        <v>16</v>
      </c>
      <c r="I123" s="14">
        <v>15</v>
      </c>
      <c r="J123" s="14">
        <v>6</v>
      </c>
      <c r="K123" s="23">
        <f t="shared" si="13"/>
        <v>2.872</v>
      </c>
      <c r="L123" s="24">
        <f t="shared" si="3"/>
        <v>2</v>
      </c>
      <c r="M123" s="28">
        <f t="shared" si="14"/>
        <v>2.864</v>
      </c>
      <c r="N123" s="31" t="str">
        <f t="shared" si="15"/>
        <v>32/32</v>
      </c>
    </row>
    <row r="124" spans="1:14" ht="12.75">
      <c r="A124" s="27" t="s">
        <v>11</v>
      </c>
      <c r="B124" t="s">
        <v>230</v>
      </c>
      <c r="C124" s="15">
        <v>36660</v>
      </c>
      <c r="D124" s="22">
        <v>82</v>
      </c>
      <c r="E124" s="14">
        <v>7</v>
      </c>
      <c r="F124" s="14">
        <v>8</v>
      </c>
      <c r="G124" s="14">
        <v>13</v>
      </c>
      <c r="H124" s="14">
        <v>15</v>
      </c>
      <c r="I124" s="14">
        <v>6</v>
      </c>
      <c r="J124" s="14">
        <v>3</v>
      </c>
      <c r="K124" s="23">
        <f t="shared" si="13"/>
        <v>2.542</v>
      </c>
      <c r="L124" s="24">
        <f t="shared" si="3"/>
        <v>2</v>
      </c>
      <c r="M124" s="28">
        <f t="shared" si="14"/>
        <v>2.594</v>
      </c>
      <c r="N124" s="31" t="str">
        <f t="shared" si="15"/>
        <v>32/32</v>
      </c>
    </row>
    <row r="125" spans="1:14" ht="12.75">
      <c r="A125" s="27" t="s">
        <v>13</v>
      </c>
      <c r="B125" t="s">
        <v>139</v>
      </c>
      <c r="C125" s="15">
        <v>36667</v>
      </c>
      <c r="D125" s="22">
        <v>64</v>
      </c>
      <c r="E125" s="14">
        <v>6</v>
      </c>
      <c r="F125" s="14">
        <v>7</v>
      </c>
      <c r="G125" s="14">
        <v>11</v>
      </c>
      <c r="H125" s="14">
        <v>16</v>
      </c>
      <c r="I125" s="14">
        <v>15</v>
      </c>
      <c r="J125" s="14">
        <v>4</v>
      </c>
      <c r="K125" s="23">
        <f t="shared" si="13"/>
        <v>2.6239999999999997</v>
      </c>
      <c r="L125" s="24">
        <f t="shared" si="3"/>
        <v>2</v>
      </c>
      <c r="M125" s="28">
        <f t="shared" si="14"/>
        <v>2.5780000000000003</v>
      </c>
      <c r="N125" s="31" t="str">
        <f t="shared" si="15"/>
        <v>32/32</v>
      </c>
    </row>
    <row r="126" spans="1:14" ht="12.75">
      <c r="A126" s="27" t="s">
        <v>97</v>
      </c>
      <c r="B126" t="s">
        <v>91</v>
      </c>
      <c r="C126" s="15">
        <v>36681</v>
      </c>
      <c r="D126" s="22">
        <v>93</v>
      </c>
      <c r="E126" s="14">
        <v>7</v>
      </c>
      <c r="F126" s="14">
        <v>7</v>
      </c>
      <c r="G126" s="14">
        <v>13</v>
      </c>
      <c r="H126" s="14">
        <v>16</v>
      </c>
      <c r="I126" s="14">
        <v>15</v>
      </c>
      <c r="J126" s="14">
        <v>9</v>
      </c>
      <c r="K126" s="23">
        <f t="shared" si="13"/>
        <v>2.923</v>
      </c>
      <c r="L126" s="24">
        <f t="shared" si="3"/>
        <v>2</v>
      </c>
      <c r="M126" s="28">
        <f t="shared" si="14"/>
        <v>2.9560000000000004</v>
      </c>
      <c r="N126" s="31" t="str">
        <f t="shared" si="15"/>
        <v>32/32</v>
      </c>
    </row>
    <row r="127" spans="1:14" ht="12.75">
      <c r="A127" s="27" t="s">
        <v>17</v>
      </c>
      <c r="B127" t="s">
        <v>34</v>
      </c>
      <c r="C127" s="15">
        <v>36688</v>
      </c>
      <c r="D127" s="22">
        <v>52</v>
      </c>
      <c r="E127" s="14">
        <v>5</v>
      </c>
      <c r="F127" s="14">
        <v>5</v>
      </c>
      <c r="G127" s="14">
        <v>6</v>
      </c>
      <c r="H127" s="14">
        <v>5</v>
      </c>
      <c r="I127" s="14">
        <v>2</v>
      </c>
      <c r="J127" s="14">
        <v>1</v>
      </c>
      <c r="K127" s="23">
        <f t="shared" si="13"/>
        <v>1.2819999999999998</v>
      </c>
      <c r="L127" s="24">
        <f t="shared" si="3"/>
        <v>1.2819999999999998</v>
      </c>
      <c r="M127" s="28">
        <f t="shared" si="14"/>
        <v>1.324</v>
      </c>
      <c r="N127" s="31" t="str">
        <f t="shared" si="15"/>
        <v>24/32</v>
      </c>
    </row>
    <row r="128" spans="1:14" ht="12.75">
      <c r="A128" s="27" t="s">
        <v>13</v>
      </c>
      <c r="B128" t="s">
        <v>28</v>
      </c>
      <c r="C128" s="15">
        <v>36695</v>
      </c>
      <c r="D128" s="22">
        <v>32</v>
      </c>
      <c r="E128" s="14">
        <v>3</v>
      </c>
      <c r="F128" s="14">
        <v>2</v>
      </c>
      <c r="G128" s="14">
        <v>4</v>
      </c>
      <c r="H128" s="14">
        <v>1</v>
      </c>
      <c r="I128" s="14">
        <v>1</v>
      </c>
      <c r="J128" s="14">
        <v>0</v>
      </c>
      <c r="K128" s="23">
        <f t="shared" si="13"/>
        <v>0.632</v>
      </c>
      <c r="L128" s="24">
        <f t="shared" si="3"/>
        <v>0.632</v>
      </c>
      <c r="M128" s="28">
        <f t="shared" si="14"/>
        <v>0.654</v>
      </c>
      <c r="N128" s="31" t="str">
        <f t="shared" si="15"/>
        <v>16/16</v>
      </c>
    </row>
    <row r="129" spans="1:14" ht="12.75">
      <c r="A129" s="27" t="s">
        <v>21</v>
      </c>
      <c r="B129" t="s">
        <v>141</v>
      </c>
      <c r="C129" s="15">
        <v>36700</v>
      </c>
      <c r="D129" s="22">
        <v>62</v>
      </c>
      <c r="E129" s="14">
        <v>6</v>
      </c>
      <c r="F129" s="14">
        <v>2</v>
      </c>
      <c r="G129" s="14">
        <v>5</v>
      </c>
      <c r="H129" s="14">
        <v>11</v>
      </c>
      <c r="I129" s="14">
        <v>4</v>
      </c>
      <c r="J129" s="14">
        <v>1</v>
      </c>
      <c r="K129" s="23">
        <f aca="true" t="shared" si="16" ref="K129:K136">(D129/10+7*E129+6*F129+5*G129+4*H129+3*I129+2*J129)/100</f>
        <v>1.432</v>
      </c>
      <c r="L129" s="24">
        <f t="shared" si="3"/>
        <v>1.432</v>
      </c>
      <c r="M129" s="28">
        <f aca="true" t="shared" si="17" ref="M129:M136">MIN((D129/5+7*E129+6*F129+5*G129+4*H129+2*I129+3*J129)/100,3)</f>
        <v>1.464</v>
      </c>
      <c r="N129" s="31" t="str">
        <f aca="true" t="shared" si="18" ref="N129:N136">IF(ROUNDUP(D129*0.4,0)&lt;=2,2,IF(ROUNDUP(D129*0.4,0)&lt;=4,4,IF(ROUNDUP(D129*0.4,0)&lt;=8,8,IF(ROUNDUP(D129*0.4,0)&lt;=12,12,IF(ROUNDUP(D129*0.4,0)&lt;=16,16,IF(ROUNDUP(D129*0.4,0)&lt;=24,24,32))))))&amp;"/"&amp;MIN(32,MAX(2,2^ROUNDUP(LOG(ROUNDUP(D129*0.4,0),2),0)))</f>
        <v>32/32</v>
      </c>
    </row>
    <row r="130" spans="1:14" ht="12.75">
      <c r="A130" s="27" t="s">
        <v>97</v>
      </c>
      <c r="B130" t="s">
        <v>141</v>
      </c>
      <c r="C130" s="15">
        <v>36700</v>
      </c>
      <c r="D130" s="22">
        <v>32</v>
      </c>
      <c r="E130" s="14">
        <v>3</v>
      </c>
      <c r="F130" s="14">
        <v>1</v>
      </c>
      <c r="G130" s="14">
        <v>1</v>
      </c>
      <c r="H130" s="14">
        <v>2</v>
      </c>
      <c r="I130" s="14">
        <v>6</v>
      </c>
      <c r="J130" s="14">
        <v>4</v>
      </c>
      <c r="K130" s="23">
        <f t="shared" si="16"/>
        <v>0.6920000000000001</v>
      </c>
      <c r="L130" s="24">
        <f t="shared" si="3"/>
        <v>0.6920000000000001</v>
      </c>
      <c r="M130" s="28">
        <f t="shared" si="17"/>
        <v>0.7040000000000001</v>
      </c>
      <c r="N130" s="31" t="str">
        <f t="shared" si="18"/>
        <v>16/16</v>
      </c>
    </row>
    <row r="131" spans="1:14" ht="12.75">
      <c r="A131" s="27" t="s">
        <v>13</v>
      </c>
      <c r="B131" t="s">
        <v>141</v>
      </c>
      <c r="C131" s="15">
        <v>36702</v>
      </c>
      <c r="D131" s="22">
        <v>73</v>
      </c>
      <c r="E131" s="14">
        <v>7</v>
      </c>
      <c r="F131" s="14">
        <v>6</v>
      </c>
      <c r="G131" s="14">
        <v>9</v>
      </c>
      <c r="H131" s="14">
        <v>13</v>
      </c>
      <c r="I131" s="14">
        <v>8</v>
      </c>
      <c r="J131" s="14">
        <v>1</v>
      </c>
      <c r="K131" s="23">
        <f t="shared" si="16"/>
        <v>2.153</v>
      </c>
      <c r="L131" s="24">
        <f t="shared" si="3"/>
        <v>2</v>
      </c>
      <c r="M131" s="28">
        <f t="shared" si="17"/>
        <v>2.156</v>
      </c>
      <c r="N131" s="31" t="str">
        <f t="shared" si="18"/>
        <v>32/32</v>
      </c>
    </row>
    <row r="132" spans="1:14" ht="12.75">
      <c r="A132" s="27" t="s">
        <v>11</v>
      </c>
      <c r="B132" t="s">
        <v>141</v>
      </c>
      <c r="C132" s="15">
        <v>36702</v>
      </c>
      <c r="D132" s="22">
        <v>67</v>
      </c>
      <c r="E132" s="14">
        <v>6</v>
      </c>
      <c r="F132" s="14">
        <v>8</v>
      </c>
      <c r="G132" s="14">
        <v>11</v>
      </c>
      <c r="H132" s="14">
        <v>9</v>
      </c>
      <c r="I132" s="14">
        <v>4</v>
      </c>
      <c r="J132" s="14">
        <v>3</v>
      </c>
      <c r="K132" s="23">
        <f t="shared" si="16"/>
        <v>2.057</v>
      </c>
      <c r="L132" s="24">
        <f t="shared" si="3"/>
        <v>2</v>
      </c>
      <c r="M132" s="28">
        <f t="shared" si="17"/>
        <v>2.114</v>
      </c>
      <c r="N132" s="31" t="str">
        <f t="shared" si="18"/>
        <v>32/32</v>
      </c>
    </row>
    <row r="133" spans="1:14" ht="12.75">
      <c r="A133" s="27" t="s">
        <v>20</v>
      </c>
      <c r="B133" t="s">
        <v>141</v>
      </c>
      <c r="C133" s="15">
        <v>36702</v>
      </c>
      <c r="D133" s="22">
        <v>60</v>
      </c>
      <c r="E133" s="14">
        <v>6</v>
      </c>
      <c r="F133" s="14">
        <v>7</v>
      </c>
      <c r="G133" s="14">
        <v>3</v>
      </c>
      <c r="H133" s="14">
        <v>8</v>
      </c>
      <c r="I133" s="14">
        <v>7</v>
      </c>
      <c r="J133" s="14">
        <v>3</v>
      </c>
      <c r="K133" s="23">
        <f t="shared" si="16"/>
        <v>1.64</v>
      </c>
      <c r="L133" s="24">
        <f t="shared" si="3"/>
        <v>1.64</v>
      </c>
      <c r="M133" s="28">
        <f t="shared" si="17"/>
        <v>1.66</v>
      </c>
      <c r="N133" s="31" t="str">
        <f t="shared" si="18"/>
        <v>24/32</v>
      </c>
    </row>
    <row r="134" spans="1:14" ht="12.75">
      <c r="A134" s="27" t="s">
        <v>17</v>
      </c>
      <c r="B134" t="s">
        <v>141</v>
      </c>
      <c r="C134" s="15">
        <v>36702</v>
      </c>
      <c r="D134" s="22">
        <v>28</v>
      </c>
      <c r="E134" s="14">
        <v>2</v>
      </c>
      <c r="F134" s="14">
        <v>3</v>
      </c>
      <c r="G134" s="14">
        <v>5</v>
      </c>
      <c r="H134" s="14">
        <v>4</v>
      </c>
      <c r="I134" s="14">
        <v>3</v>
      </c>
      <c r="J134" s="14">
        <v>0</v>
      </c>
      <c r="K134" s="23">
        <f t="shared" si="16"/>
        <v>0.848</v>
      </c>
      <c r="L134" s="24">
        <f t="shared" si="3"/>
        <v>0.848</v>
      </c>
      <c r="M134" s="28">
        <f t="shared" si="17"/>
        <v>0.846</v>
      </c>
      <c r="N134" s="31" t="str">
        <f t="shared" si="18"/>
        <v>12/16</v>
      </c>
    </row>
    <row r="135" spans="1:14" ht="12.75">
      <c r="A135" s="27" t="s">
        <v>97</v>
      </c>
      <c r="B135" t="s">
        <v>241</v>
      </c>
      <c r="C135" s="15">
        <v>36709</v>
      </c>
      <c r="D135" s="22">
        <v>65</v>
      </c>
      <c r="E135" s="14">
        <v>8</v>
      </c>
      <c r="F135" s="14">
        <v>7</v>
      </c>
      <c r="G135" s="14">
        <v>12</v>
      </c>
      <c r="H135" s="14">
        <v>9</v>
      </c>
      <c r="I135" s="14">
        <v>5</v>
      </c>
      <c r="J135" s="14">
        <v>7</v>
      </c>
      <c r="K135" s="23">
        <f>(D135/10+7*E135+6*F135+5*G135+4*H135+3*I135+2*J135)/100</f>
        <v>2.295</v>
      </c>
      <c r="L135" s="24">
        <f t="shared" si="3"/>
        <v>2</v>
      </c>
      <c r="M135" s="28">
        <f>MIN((D135/5+7*E135+6*F135+5*G135+4*H135+2*I135+3*J135)/100,3)</f>
        <v>2.38</v>
      </c>
      <c r="N135" s="31" t="str">
        <f>IF(ROUNDUP(D135*0.4,0)&lt;=2,2,IF(ROUNDUP(D135*0.4,0)&lt;=4,4,IF(ROUNDUP(D135*0.4,0)&lt;=8,8,IF(ROUNDUP(D135*0.4,0)&lt;=12,12,IF(ROUNDUP(D135*0.4,0)&lt;=16,16,IF(ROUNDUP(D135*0.4,0)&lt;=24,24,32))))))&amp;"/"&amp;MIN(32,MAX(2,2^ROUNDUP(LOG(ROUNDUP(D135*0.4,0),2),0)))</f>
        <v>32/32</v>
      </c>
    </row>
    <row r="136" spans="1:14" ht="12.75">
      <c r="A136" s="27" t="s">
        <v>17</v>
      </c>
      <c r="B136" t="s">
        <v>147</v>
      </c>
      <c r="C136" s="15">
        <v>36737</v>
      </c>
      <c r="D136" s="22">
        <v>32</v>
      </c>
      <c r="E136" s="14">
        <v>2</v>
      </c>
      <c r="F136" s="14">
        <v>2</v>
      </c>
      <c r="G136" s="14">
        <v>7</v>
      </c>
      <c r="H136" s="14">
        <v>10</v>
      </c>
      <c r="I136" s="14">
        <v>0</v>
      </c>
      <c r="J136" s="14">
        <v>2</v>
      </c>
      <c r="K136" s="23">
        <f t="shared" si="16"/>
        <v>1.082</v>
      </c>
      <c r="L136" s="24">
        <f t="shared" si="3"/>
        <v>1.082</v>
      </c>
      <c r="M136" s="28">
        <f t="shared" si="17"/>
        <v>1.1340000000000001</v>
      </c>
      <c r="N136" s="31" t="str">
        <f t="shared" si="18"/>
        <v>16/16</v>
      </c>
    </row>
    <row r="137" spans="5:9" ht="12.75">
      <c r="E137" s="14"/>
      <c r="F137" s="14"/>
      <c r="G137" s="14"/>
      <c r="I137" s="14"/>
    </row>
  </sheetData>
  <mergeCells count="2">
    <mergeCell ref="K1:M1"/>
    <mergeCell ref="D1:J1"/>
  </mergeCells>
  <conditionalFormatting sqref="L3:L136">
    <cfRule type="expression" priority="1" dxfId="0" stopIfTrue="1">
      <formula>K3&gt;2</formula>
    </cfRule>
  </conditionalFormatting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&amp;C&amp;"Arial,Bold Italic"&amp;16&amp;A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 Fencing</cp:lastModifiedBy>
  <cp:lastPrinted>2000-10-05T18:16:39Z</cp:lastPrinted>
  <dcterms:created xsi:type="dcterms:W3CDTF">1997-11-22T17:25:04Z</dcterms:created>
  <dcterms:modified xsi:type="dcterms:W3CDTF">2000-08-04T17:03:58Z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