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Masin\Documents\Fencing\Collegiate\Ivy League\Championships 2014\"/>
    </mc:Choice>
  </mc:AlternateContent>
  <bookViews>
    <workbookView xWindow="0" yWindow="0" windowWidth="28800" windowHeight="14385"/>
  </bookViews>
  <sheets>
    <sheet name="Men" sheetId="1" r:id="rId1"/>
    <sheet name="Women" sheetId="2" r:id="rId2"/>
    <sheet name="Combined" sheetId="3" r:id="rId3"/>
    <sheet name="Men's Epee" sheetId="4" r:id="rId4"/>
    <sheet name="Columbia MF.MS" sheetId="5" r:id="rId5"/>
  </sheets>
  <definedNames>
    <definedName name="_xlnm.Print_Area" localSheetId="4">'Columbia MF.MS'!$B$1:$T$29</definedName>
    <definedName name="_xlnm.Print_Area" localSheetId="3">'Men''s Epee'!$B$1:$T$29</definedName>
  </definedNames>
  <calcPr calcId="152511"/>
</workbook>
</file>

<file path=xl/calcChain.xml><?xml version="1.0" encoding="utf-8"?>
<calcChain xmlns="http://schemas.openxmlformats.org/spreadsheetml/2006/main">
  <c r="N30" i="5" l="1"/>
  <c r="M30" i="5"/>
  <c r="L30" i="5"/>
  <c r="K30" i="5"/>
  <c r="J30" i="5"/>
  <c r="I30" i="5"/>
  <c r="H30" i="5"/>
  <c r="G30" i="5"/>
  <c r="F30" i="5"/>
  <c r="E30" i="5"/>
  <c r="D30" i="5"/>
  <c r="C30" i="5"/>
  <c r="S29" i="5"/>
  <c r="P29" i="5"/>
  <c r="O29" i="5"/>
  <c r="S28" i="5"/>
  <c r="P28" i="5"/>
  <c r="O28" i="5"/>
  <c r="S27" i="5"/>
  <c r="P27" i="5"/>
  <c r="O27" i="5"/>
  <c r="Q27" i="5" s="1"/>
  <c r="R27" i="5" s="1"/>
  <c r="S26" i="5"/>
  <c r="P26" i="5"/>
  <c r="O26" i="5"/>
  <c r="Q26" i="5" s="1"/>
  <c r="R26" i="5" s="1"/>
  <c r="S25" i="5"/>
  <c r="P25" i="5"/>
  <c r="O25" i="5"/>
  <c r="P24" i="5"/>
  <c r="O24" i="5"/>
  <c r="P23" i="5"/>
  <c r="O23" i="5"/>
  <c r="Q23" i="5" s="1"/>
  <c r="P22" i="5"/>
  <c r="O22" i="5"/>
  <c r="S21" i="5"/>
  <c r="P21" i="5"/>
  <c r="O21" i="5"/>
  <c r="P20" i="5"/>
  <c r="O20" i="5"/>
  <c r="P19" i="5"/>
  <c r="O19" i="5"/>
  <c r="Q19" i="5" s="1"/>
  <c r="P18" i="5"/>
  <c r="O18" i="5"/>
  <c r="S17" i="5"/>
  <c r="P17" i="5"/>
  <c r="O17" i="5"/>
  <c r="Q17" i="5" s="1"/>
  <c r="R17" i="5" s="1"/>
  <c r="P16" i="5"/>
  <c r="O16" i="5"/>
  <c r="P15" i="5"/>
  <c r="O15" i="5"/>
  <c r="P14" i="5"/>
  <c r="O14" i="5"/>
  <c r="S13" i="5"/>
  <c r="P13" i="5"/>
  <c r="O13" i="5"/>
  <c r="Q13" i="5" s="1"/>
  <c r="R13" i="5" s="1"/>
  <c r="P12" i="5"/>
  <c r="O12" i="5"/>
  <c r="P11" i="5"/>
  <c r="O11" i="5"/>
  <c r="Q11" i="5" s="1"/>
  <c r="P10" i="5"/>
  <c r="O10" i="5"/>
  <c r="P9" i="5"/>
  <c r="O9" i="5"/>
  <c r="Q9" i="5" s="1"/>
  <c r="R9" i="5" s="1"/>
  <c r="P8" i="5"/>
  <c r="O8" i="5"/>
  <c r="P4" i="5"/>
  <c r="O4" i="5"/>
  <c r="P3" i="5"/>
  <c r="O3" i="5"/>
  <c r="P2" i="5"/>
  <c r="O2" i="5"/>
  <c r="P7" i="5"/>
  <c r="O7" i="5"/>
  <c r="P6" i="5"/>
  <c r="O6" i="5"/>
  <c r="P5" i="5"/>
  <c r="O5" i="5"/>
  <c r="Q2" i="5" l="1"/>
  <c r="R2" i="5" s="1"/>
  <c r="S9" i="5"/>
  <c r="Q10" i="5"/>
  <c r="Q14" i="5"/>
  <c r="R14" i="5" s="1"/>
  <c r="Q16" i="5"/>
  <c r="R16" i="5" s="1"/>
  <c r="Q29" i="5"/>
  <c r="R29" i="5" s="1"/>
  <c r="Q6" i="5"/>
  <c r="S6" i="5" s="1"/>
  <c r="Q21" i="5"/>
  <c r="R21" i="5" s="1"/>
  <c r="Q25" i="5"/>
  <c r="R25" i="5" s="1"/>
  <c r="Q15" i="5"/>
  <c r="R15" i="5" s="1"/>
  <c r="Q22" i="5"/>
  <c r="R22" i="5" s="1"/>
  <c r="Q3" i="5"/>
  <c r="S3" i="5" s="1"/>
  <c r="Q7" i="5"/>
  <c r="R7" i="5" s="1"/>
  <c r="O30" i="5"/>
  <c r="Q8" i="5"/>
  <c r="Q20" i="5"/>
  <c r="R20" i="5" s="1"/>
  <c r="P30" i="5"/>
  <c r="Q12" i="5"/>
  <c r="R12" i="5" s="1"/>
  <c r="Q28" i="5"/>
  <c r="R28" i="5" s="1"/>
  <c r="Q18" i="5"/>
  <c r="R18" i="5" s="1"/>
  <c r="Q24" i="5"/>
  <c r="R24" i="5" s="1"/>
  <c r="Q4" i="5"/>
  <c r="R4" i="5" s="1"/>
  <c r="S15" i="5"/>
  <c r="S18" i="5"/>
  <c r="S24" i="5"/>
  <c r="S10" i="5"/>
  <c r="R10" i="5"/>
  <c r="S16" i="5"/>
  <c r="S19" i="5"/>
  <c r="R19" i="5"/>
  <c r="S22" i="5"/>
  <c r="R8" i="5"/>
  <c r="S8" i="5"/>
  <c r="S20" i="5"/>
  <c r="S12" i="5"/>
  <c r="S11" i="5"/>
  <c r="R11" i="5"/>
  <c r="S14" i="5"/>
  <c r="S23" i="5"/>
  <c r="R23" i="5"/>
  <c r="Q5" i="5"/>
  <c r="D30" i="4"/>
  <c r="E30" i="4"/>
  <c r="F30" i="4"/>
  <c r="G30" i="4"/>
  <c r="H30" i="4"/>
  <c r="I30" i="4"/>
  <c r="J30" i="4"/>
  <c r="K30" i="4"/>
  <c r="L30" i="4"/>
  <c r="M30" i="4"/>
  <c r="N30" i="4"/>
  <c r="C30" i="4"/>
  <c r="S2" i="5" l="1"/>
  <c r="R6" i="5"/>
  <c r="S7" i="5"/>
  <c r="S4" i="5"/>
  <c r="R3" i="5"/>
  <c r="S5" i="5"/>
  <c r="R5" i="5"/>
  <c r="A26" i="4"/>
  <c r="A27" i="4"/>
  <c r="A28" i="4"/>
  <c r="A29" i="4"/>
  <c r="A2" i="4"/>
  <c r="S25" i="4"/>
  <c r="A25" i="4" s="1"/>
  <c r="S26" i="4"/>
  <c r="S27" i="4"/>
  <c r="S28" i="4"/>
  <c r="S29" i="4"/>
  <c r="P29" i="4" l="1"/>
  <c r="P27" i="4"/>
  <c r="P5" i="4"/>
  <c r="P11" i="4"/>
  <c r="P6" i="4"/>
  <c r="P23" i="4"/>
  <c r="P14" i="4"/>
  <c r="P21" i="4"/>
  <c r="P22" i="4"/>
  <c r="P20" i="4"/>
  <c r="P25" i="4"/>
  <c r="P17" i="4"/>
  <c r="P2" i="4"/>
  <c r="P19" i="4"/>
  <c r="P4" i="4"/>
  <c r="P16" i="4"/>
  <c r="P13" i="4"/>
  <c r="P18" i="4"/>
  <c r="P24" i="4"/>
  <c r="P15" i="4"/>
  <c r="P3" i="4"/>
  <c r="P7" i="4"/>
  <c r="P26" i="4"/>
  <c r="P28" i="4"/>
  <c r="P12" i="4"/>
  <c r="P10" i="4"/>
  <c r="P9" i="4"/>
  <c r="P8" i="4"/>
  <c r="O29" i="4"/>
  <c r="O27" i="4"/>
  <c r="O5" i="4"/>
  <c r="O11" i="4"/>
  <c r="O6" i="4"/>
  <c r="O23" i="4"/>
  <c r="O14" i="4"/>
  <c r="O21" i="4"/>
  <c r="O22" i="4"/>
  <c r="O20" i="4"/>
  <c r="O25" i="4"/>
  <c r="O17" i="4"/>
  <c r="O2" i="4"/>
  <c r="O19" i="4"/>
  <c r="O4" i="4"/>
  <c r="O16" i="4"/>
  <c r="O13" i="4"/>
  <c r="O18" i="4"/>
  <c r="O24" i="4"/>
  <c r="O15" i="4"/>
  <c r="O3" i="4"/>
  <c r="O7" i="4"/>
  <c r="O26" i="4"/>
  <c r="O28" i="4"/>
  <c r="O12" i="4"/>
  <c r="O10" i="4"/>
  <c r="O9" i="4"/>
  <c r="O8" i="4"/>
  <c r="Q9" i="4" l="1"/>
  <c r="Q10" i="4"/>
  <c r="Q12" i="4"/>
  <c r="Q3" i="4"/>
  <c r="Q24" i="4"/>
  <c r="Q4" i="4"/>
  <c r="Q26" i="4"/>
  <c r="R26" i="4" s="1"/>
  <c r="Q25" i="4"/>
  <c r="R25" i="4" s="1"/>
  <c r="Q28" i="4"/>
  <c r="R28" i="4" s="1"/>
  <c r="Q15" i="4"/>
  <c r="Q7" i="4"/>
  <c r="Q16" i="4"/>
  <c r="Q23" i="4"/>
  <c r="Q19" i="4"/>
  <c r="Q2" i="4"/>
  <c r="Q29" i="4"/>
  <c r="R29" i="4" s="1"/>
  <c r="Q11" i="4"/>
  <c r="Q20" i="4"/>
  <c r="Q17" i="4"/>
  <c r="Q18" i="4"/>
  <c r="Q13" i="4"/>
  <c r="Q22" i="4"/>
  <c r="Q21" i="4"/>
  <c r="Q14" i="4"/>
  <c r="Q6" i="4"/>
  <c r="Q5" i="4"/>
  <c r="Q27" i="4"/>
  <c r="R27" i="4" s="1"/>
  <c r="L3" i="2"/>
  <c r="L4" i="2"/>
  <c r="L5" i="2"/>
  <c r="L6" i="2"/>
  <c r="L7" i="2"/>
  <c r="L8" i="2"/>
  <c r="L2" i="2"/>
  <c r="L7" i="1"/>
  <c r="L8" i="1"/>
  <c r="L2" i="1"/>
  <c r="L3" i="1"/>
  <c r="L5" i="1"/>
  <c r="L6" i="1"/>
  <c r="R11" i="4" l="1"/>
  <c r="S11" i="4"/>
  <c r="R21" i="4"/>
  <c r="S21" i="4"/>
  <c r="R2" i="4"/>
  <c r="S2" i="4"/>
  <c r="R19" i="4"/>
  <c r="S19" i="4"/>
  <c r="R13" i="4"/>
  <c r="S13" i="4"/>
  <c r="R23" i="4"/>
  <c r="S23" i="4"/>
  <c r="R24" i="4"/>
  <c r="S24" i="4"/>
  <c r="A24" i="4" s="1"/>
  <c r="R6" i="4"/>
  <c r="S6" i="4"/>
  <c r="R14" i="4"/>
  <c r="S14" i="4"/>
  <c r="R22" i="4"/>
  <c r="S22" i="4"/>
  <c r="A23" i="4" s="1"/>
  <c r="R4" i="4"/>
  <c r="S4" i="4"/>
  <c r="R18" i="4"/>
  <c r="S18" i="4"/>
  <c r="R16" i="4"/>
  <c r="S16" i="4"/>
  <c r="R3" i="4"/>
  <c r="S3" i="4"/>
  <c r="R17" i="4"/>
  <c r="S17" i="4"/>
  <c r="R7" i="4"/>
  <c r="S7" i="4"/>
  <c r="R12" i="4"/>
  <c r="S12" i="4"/>
  <c r="R5" i="4"/>
  <c r="S5" i="4"/>
  <c r="R20" i="4"/>
  <c r="S20" i="4"/>
  <c r="R15" i="4"/>
  <c r="S15" i="4"/>
  <c r="R10" i="4"/>
  <c r="S10" i="4"/>
  <c r="R9" i="4"/>
  <c r="S9" i="4"/>
  <c r="Q8" i="4"/>
  <c r="A20" i="4" l="1"/>
  <c r="A21" i="4"/>
  <c r="A22" i="4"/>
  <c r="A19" i="4"/>
  <c r="A15" i="4"/>
  <c r="A16" i="4" s="1"/>
  <c r="A17" i="4"/>
  <c r="A18" i="4" s="1"/>
  <c r="A3" i="4"/>
  <c r="A4" i="4" s="1"/>
  <c r="A5" i="4" s="1"/>
  <c r="R8" i="4"/>
  <c r="S8" i="4"/>
  <c r="A8" i="4" s="1"/>
  <c r="A9" i="4" s="1"/>
  <c r="A10" i="4" s="1"/>
  <c r="A11" i="4" s="1"/>
  <c r="A12" i="4" s="1"/>
  <c r="A13" i="4" s="1"/>
  <c r="A14" i="4" s="1"/>
  <c r="P30" i="4"/>
  <c r="O30" i="4"/>
  <c r="I8" i="1"/>
  <c r="J8" i="1" s="1"/>
  <c r="I7" i="1"/>
  <c r="J7" i="1" s="1"/>
  <c r="I6" i="1"/>
  <c r="J6" i="1" s="1"/>
  <c r="I5" i="1"/>
  <c r="J5" i="1" s="1"/>
  <c r="I3" i="1"/>
  <c r="J3" i="1" s="1"/>
  <c r="I2" i="1"/>
  <c r="J2" i="1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B6" i="3"/>
  <c r="C6" i="3"/>
  <c r="E6" i="3"/>
  <c r="H6" i="3"/>
  <c r="G6" i="3"/>
  <c r="F8" i="3"/>
  <c r="F7" i="3"/>
  <c r="F5" i="3"/>
  <c r="F3" i="3"/>
  <c r="F2" i="3"/>
  <c r="G8" i="3"/>
  <c r="E8" i="3"/>
  <c r="C8" i="3"/>
  <c r="B8" i="3"/>
  <c r="B7" i="3"/>
  <c r="C7" i="3"/>
  <c r="E7" i="3"/>
  <c r="H7" i="3"/>
  <c r="H5" i="3"/>
  <c r="G5" i="3"/>
  <c r="C5" i="3"/>
  <c r="B5" i="3"/>
  <c r="H3" i="3"/>
  <c r="G3" i="3"/>
  <c r="E3" i="3"/>
  <c r="B3" i="3"/>
  <c r="H2" i="3"/>
  <c r="G2" i="3"/>
  <c r="E2" i="3"/>
  <c r="C2" i="3"/>
  <c r="A6" i="4" l="1"/>
  <c r="A7" i="4"/>
  <c r="N2" i="3"/>
  <c r="N8" i="3"/>
  <c r="N6" i="3"/>
  <c r="N7" i="3"/>
  <c r="N5" i="3"/>
  <c r="N3" i="3"/>
  <c r="J3" i="3"/>
  <c r="J8" i="3"/>
  <c r="K3" i="3"/>
  <c r="I3" i="3"/>
  <c r="K8" i="3"/>
  <c r="I8" i="3"/>
  <c r="K6" i="3"/>
  <c r="J2" i="3"/>
  <c r="I6" i="3"/>
  <c r="K2" i="3"/>
  <c r="I2" i="3"/>
  <c r="J6" i="3"/>
  <c r="I5" i="3"/>
  <c r="J7" i="3"/>
  <c r="K5" i="3"/>
  <c r="J5" i="3"/>
  <c r="K7" i="3"/>
  <c r="I7" i="3"/>
  <c r="L6" i="3" l="1"/>
  <c r="L3" i="3"/>
  <c r="L8" i="3"/>
  <c r="L5" i="3"/>
  <c r="L2" i="3"/>
  <c r="L7" i="3"/>
</calcChain>
</file>

<file path=xl/sharedStrings.xml><?xml version="1.0" encoding="utf-8"?>
<sst xmlns="http://schemas.openxmlformats.org/spreadsheetml/2006/main" count="114" uniqueCount="48">
  <si>
    <t>Brown</t>
  </si>
  <si>
    <t>Columbia</t>
  </si>
  <si>
    <t>Cornell</t>
  </si>
  <si>
    <t>Harvard</t>
  </si>
  <si>
    <t>Princeton</t>
  </si>
  <si>
    <t>Yale</t>
  </si>
  <si>
    <t>Penn</t>
  </si>
  <si>
    <t>V</t>
  </si>
  <si>
    <t>D</t>
  </si>
  <si>
    <t>N</t>
  </si>
  <si>
    <t>V/N</t>
  </si>
  <si>
    <t>All-Ivy</t>
  </si>
  <si>
    <t>T</t>
  </si>
  <si>
    <t>Pts</t>
  </si>
  <si>
    <t>Place</t>
  </si>
  <si>
    <t>Wan, Justin</t>
  </si>
  <si>
    <t>Cohen, Peter</t>
  </si>
  <si>
    <t>Soled, Derek</t>
  </si>
  <si>
    <t>Eldeib, Alexander</t>
  </si>
  <si>
    <t>Hoyle, Jacob</t>
  </si>
  <si>
    <t>Ro, Brian</t>
  </si>
  <si>
    <t>Raynis, Michael</t>
  </si>
  <si>
    <t>Simko, Nicolas</t>
  </si>
  <si>
    <t>Ibrahim, Ayyub</t>
  </si>
  <si>
    <t>Shipp, Royce</t>
  </si>
  <si>
    <t>Gannon-O'G, Rene</t>
  </si>
  <si>
    <t>Mappin-Kasirer, Ben</t>
  </si>
  <si>
    <t>Saunders, Cornelius</t>
  </si>
  <si>
    <t>Fishler, Clifford</t>
  </si>
  <si>
    <t>Jones, Simon</t>
  </si>
  <si>
    <t>Yoon, James</t>
  </si>
  <si>
    <t>Hudson, Jack</t>
  </si>
  <si>
    <t>Politi, Luke</t>
  </si>
  <si>
    <t>McDonald, Ben</t>
  </si>
  <si>
    <t>Singh, Angad</t>
  </si>
  <si>
    <t>Tapai, Andrei</t>
  </si>
  <si>
    <t>House, Alex</t>
  </si>
  <si>
    <t>Muth, Frederick</t>
  </si>
  <si>
    <t>Loss, Geoffrey</t>
  </si>
  <si>
    <t>MS</t>
  </si>
  <si>
    <t>Spear, Will</t>
  </si>
  <si>
    <t>Josephs, Michael</t>
  </si>
  <si>
    <t>MF</t>
  </si>
  <si>
    <t>Mathieu, Adam</t>
  </si>
  <si>
    <t>Bergman, Harry</t>
  </si>
  <si>
    <t>Johnston, Drew</t>
  </si>
  <si>
    <t>Ahn, Chris</t>
  </si>
  <si>
    <t>Costin,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</si>
</sst>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;\(0.000\)"/>
    <numFmt numFmtId="165" formatCode="0_);\(0\)"/>
    <numFmt numFmtId="166" formatCode="#,##0.0_);\(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37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37" fontId="0" fillId="0" borderId="2" xfId="0" applyNumberFormat="1" applyFill="1" applyBorder="1" applyAlignment="1">
      <alignment horizontal="right"/>
    </xf>
    <xf numFmtId="37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65" fontId="1" fillId="0" borderId="0" xfId="0" applyNumberFormat="1" applyFont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/>
    <xf numFmtId="3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0" fontId="0" fillId="3" borderId="0" xfId="0" applyFill="1" applyAlignment="1">
      <alignment horizontal="center"/>
    </xf>
    <xf numFmtId="0" fontId="0" fillId="3" borderId="0" xfId="0" applyFill="1"/>
    <xf numFmtId="49" fontId="2" fillId="0" borderId="10" xfId="0" applyNumberFormat="1" applyFont="1" applyBorder="1"/>
    <xf numFmtId="49" fontId="2" fillId="0" borderId="9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/>
    <xf numFmtId="37" fontId="0" fillId="0" borderId="1" xfId="0" applyNumberFormat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/>
    </xf>
    <xf numFmtId="37" fontId="4" fillId="0" borderId="15" xfId="0" applyNumberFormat="1" applyFont="1" applyFill="1" applyBorder="1" applyAlignment="1">
      <alignment horizontal="center"/>
    </xf>
    <xf numFmtId="37" fontId="2" fillId="6" borderId="12" xfId="0" quotePrefix="1" applyNumberFormat="1" applyFont="1" applyFill="1" applyBorder="1" applyAlignment="1">
      <alignment horizontal="center"/>
    </xf>
    <xf numFmtId="37" fontId="4" fillId="6" borderId="12" xfId="0" quotePrefix="1" applyNumberFormat="1" applyFont="1" applyFill="1" applyBorder="1" applyAlignment="1">
      <alignment horizontal="center"/>
    </xf>
    <xf numFmtId="37" fontId="2" fillId="0" borderId="12" xfId="0" quotePrefix="1" applyNumberFormat="1" applyFont="1" applyFill="1" applyBorder="1" applyAlignment="1">
      <alignment horizontal="center"/>
    </xf>
    <xf numFmtId="37" fontId="4" fillId="0" borderId="12" xfId="0" quotePrefix="1" applyNumberFormat="1" applyFont="1" applyFill="1" applyBorder="1" applyAlignment="1">
      <alignment horizontal="center"/>
    </xf>
    <xf numFmtId="37" fontId="4" fillId="0" borderId="18" xfId="0" quotePrefix="1" applyNumberFormat="1" applyFont="1" applyFill="1" applyBorder="1" applyAlignment="1">
      <alignment horizontal="center"/>
    </xf>
    <xf numFmtId="37" fontId="2" fillId="0" borderId="18" xfId="0" quotePrefix="1" applyNumberFormat="1" applyFont="1" applyFill="1" applyBorder="1" applyAlignment="1">
      <alignment horizontal="center"/>
    </xf>
    <xf numFmtId="37" fontId="4" fillId="0" borderId="13" xfId="0" quotePrefix="1" applyNumberFormat="1" applyFont="1" applyFill="1" applyBorder="1" applyAlignment="1">
      <alignment horizontal="center"/>
    </xf>
    <xf numFmtId="37" fontId="2" fillId="0" borderId="3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>
      <alignment horizontal="center"/>
    </xf>
    <xf numFmtId="37" fontId="2" fillId="6" borderId="1" xfId="0" quotePrefix="1" applyNumberFormat="1" applyFont="1" applyFill="1" applyBorder="1" applyAlignment="1">
      <alignment horizontal="center"/>
    </xf>
    <xf numFmtId="37" fontId="4" fillId="6" borderId="1" xfId="0" quotePrefix="1" applyNumberFormat="1" applyFont="1" applyFill="1" applyBorder="1" applyAlignment="1">
      <alignment horizontal="center"/>
    </xf>
    <xf numFmtId="37" fontId="2" fillId="0" borderId="1" xfId="0" quotePrefix="1" applyNumberFormat="1" applyFont="1" applyFill="1" applyBorder="1" applyAlignment="1">
      <alignment horizontal="center"/>
    </xf>
    <xf numFmtId="37" fontId="4" fillId="0" borderId="1" xfId="0" quotePrefix="1" applyNumberFormat="1" applyFont="1" applyFill="1" applyBorder="1" applyAlignment="1">
      <alignment horizontal="center"/>
    </xf>
    <xf numFmtId="37" fontId="4" fillId="0" borderId="19" xfId="0" quotePrefix="1" applyNumberFormat="1" applyFont="1" applyFill="1" applyBorder="1" applyAlignment="1">
      <alignment horizontal="center"/>
    </xf>
    <xf numFmtId="37" fontId="2" fillId="0" borderId="19" xfId="0" quotePrefix="1" applyNumberFormat="1" applyFont="1" applyFill="1" applyBorder="1" applyAlignment="1">
      <alignment horizontal="center"/>
    </xf>
    <xf numFmtId="37" fontId="4" fillId="0" borderId="4" xfId="0" quotePrefix="1" applyNumberFormat="1" applyFont="1" applyFill="1" applyBorder="1" applyAlignment="1">
      <alignment horizontal="center"/>
    </xf>
    <xf numFmtId="37" fontId="2" fillId="0" borderId="3" xfId="0" quotePrefix="1" applyNumberFormat="1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>
      <alignment horizontal="center"/>
    </xf>
    <xf numFmtId="37" fontId="2" fillId="5" borderId="3" xfId="0" applyNumberFormat="1" applyFont="1" applyFill="1" applyBorder="1" applyAlignment="1">
      <alignment horizontal="center"/>
    </xf>
    <xf numFmtId="37" fontId="4" fillId="5" borderId="2" xfId="0" applyNumberFormat="1" applyFont="1" applyFill="1" applyBorder="1" applyAlignment="1">
      <alignment horizontal="center"/>
    </xf>
    <xf numFmtId="37" fontId="2" fillId="5" borderId="1" xfId="0" quotePrefix="1" applyNumberFormat="1" applyFont="1" applyFill="1" applyBorder="1" applyAlignment="1">
      <alignment horizontal="center"/>
    </xf>
    <xf numFmtId="37" fontId="4" fillId="5" borderId="1" xfId="0" quotePrefix="1" applyNumberFormat="1" applyFont="1" applyFill="1" applyBorder="1" applyAlignment="1">
      <alignment horizontal="center"/>
    </xf>
    <xf numFmtId="37" fontId="4" fillId="6" borderId="19" xfId="0" quotePrefix="1" applyNumberFormat="1" applyFont="1" applyFill="1" applyBorder="1" applyAlignment="1">
      <alignment horizontal="center"/>
    </xf>
    <xf numFmtId="37" fontId="2" fillId="5" borderId="19" xfId="0" quotePrefix="1" applyNumberFormat="1" applyFont="1" applyFill="1" applyBorder="1" applyAlignment="1">
      <alignment horizontal="center"/>
    </xf>
    <xf numFmtId="37" fontId="4" fillId="5" borderId="4" xfId="0" quotePrefix="1" applyNumberFormat="1" applyFont="1" applyFill="1" applyBorder="1" applyAlignment="1">
      <alignment horizontal="center"/>
    </xf>
    <xf numFmtId="37" fontId="2" fillId="6" borderId="3" xfId="0" quotePrefix="1" applyNumberFormat="1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>
      <alignment horizontal="center"/>
    </xf>
    <xf numFmtId="37" fontId="0" fillId="0" borderId="3" xfId="0" quotePrefix="1" applyNumberFormat="1" applyFill="1" applyBorder="1" applyAlignment="1">
      <alignment horizontal="center"/>
    </xf>
    <xf numFmtId="37" fontId="0" fillId="0" borderId="1" xfId="0" quotePrefix="1" applyNumberFormat="1" applyFill="1" applyBorder="1" applyAlignment="1">
      <alignment horizontal="center"/>
    </xf>
    <xf numFmtId="37" fontId="0" fillId="6" borderId="1" xfId="0" quotePrefix="1" applyNumberFormat="1" applyFill="1" applyBorder="1" applyAlignment="1">
      <alignment horizontal="center"/>
    </xf>
    <xf numFmtId="37" fontId="0" fillId="0" borderId="19" xfId="0" quotePrefix="1" applyNumberFormat="1" applyFill="1" applyBorder="1" applyAlignment="1">
      <alignment horizontal="center"/>
    </xf>
    <xf numFmtId="37" fontId="0" fillId="6" borderId="3" xfId="0" applyNumberFormat="1" applyFill="1" applyBorder="1" applyAlignment="1">
      <alignment horizontal="center"/>
    </xf>
    <xf numFmtId="37" fontId="4" fillId="6" borderId="2" xfId="0" applyNumberFormat="1" applyFont="1" applyFill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37" fontId="4" fillId="0" borderId="19" xfId="0" applyNumberFormat="1" applyFont="1" applyFill="1" applyBorder="1" applyAlignment="1">
      <alignment horizontal="center"/>
    </xf>
    <xf numFmtId="37" fontId="0" fillId="0" borderId="19" xfId="0" applyNumberFormat="1" applyFill="1" applyBorder="1" applyAlignment="1">
      <alignment horizontal="center"/>
    </xf>
    <xf numFmtId="37" fontId="2" fillId="6" borderId="19" xfId="0" quotePrefix="1" applyNumberFormat="1" applyFont="1" applyFill="1" applyBorder="1" applyAlignment="1">
      <alignment horizontal="center"/>
    </xf>
    <xf numFmtId="37" fontId="4" fillId="6" borderId="4" xfId="0" quotePrefix="1" applyNumberFormat="1" applyFont="1" applyFill="1" applyBorder="1" applyAlignment="1">
      <alignment horizontal="center"/>
    </xf>
    <xf numFmtId="37" fontId="0" fillId="0" borderId="3" xfId="0" applyNumberFormat="1" applyFill="1" applyBorder="1" applyAlignment="1">
      <alignment horizontal="center"/>
    </xf>
    <xf numFmtId="37" fontId="4" fillId="0" borderId="4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2" fillId="5" borderId="3" xfId="0" quotePrefix="1" applyNumberFormat="1" applyFont="1" applyFill="1" applyBorder="1" applyAlignment="1">
      <alignment horizontal="center"/>
    </xf>
    <xf numFmtId="37" fontId="4" fillId="5" borderId="2" xfId="0" quotePrefix="1" applyNumberFormat="1" applyFont="1" applyFill="1" applyBorder="1" applyAlignment="1">
      <alignment horizontal="center"/>
    </xf>
    <xf numFmtId="37" fontId="4" fillId="5" borderId="19" xfId="0" quotePrefix="1" applyNumberFormat="1" applyFont="1" applyFill="1" applyBorder="1" applyAlignment="1">
      <alignment horizontal="center"/>
    </xf>
    <xf numFmtId="37" fontId="2" fillId="0" borderId="19" xfId="0" applyNumberFormat="1" applyFont="1" applyFill="1" applyBorder="1" applyAlignment="1">
      <alignment horizontal="center"/>
    </xf>
    <xf numFmtId="37" fontId="2" fillId="0" borderId="5" xfId="0" quotePrefix="1" applyNumberFormat="1" applyFont="1" applyFill="1" applyBorder="1" applyAlignment="1">
      <alignment horizontal="center"/>
    </xf>
    <xf numFmtId="37" fontId="4" fillId="0" borderId="16" xfId="0" quotePrefix="1" applyNumberFormat="1" applyFont="1" applyFill="1" applyBorder="1" applyAlignment="1">
      <alignment horizontal="center"/>
    </xf>
    <xf numFmtId="37" fontId="2" fillId="0" borderId="6" xfId="0" quotePrefix="1" applyNumberFormat="1" applyFont="1" applyFill="1" applyBorder="1" applyAlignment="1">
      <alignment horizontal="center"/>
    </xf>
    <xf numFmtId="37" fontId="4" fillId="0" borderId="6" xfId="0" quotePrefix="1" applyNumberFormat="1" applyFont="1" applyFill="1" applyBorder="1" applyAlignment="1">
      <alignment horizontal="center"/>
    </xf>
    <xf numFmtId="37" fontId="4" fillId="0" borderId="20" xfId="0" quotePrefix="1" applyNumberFormat="1" applyFont="1" applyFill="1" applyBorder="1" applyAlignment="1">
      <alignment horizontal="center"/>
    </xf>
    <xf numFmtId="37" fontId="2" fillId="0" borderId="20" xfId="0" quotePrefix="1" applyNumberFormat="1" applyFont="1" applyFill="1" applyBorder="1" applyAlignment="1">
      <alignment horizontal="center"/>
    </xf>
    <xf numFmtId="37" fontId="4" fillId="0" borderId="7" xfId="0" quotePrefix="1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37" fontId="0" fillId="0" borderId="0" xfId="0" applyNumberFormat="1"/>
    <xf numFmtId="37" fontId="0" fillId="3" borderId="0" xfId="0" applyNumberFormat="1" applyFill="1"/>
    <xf numFmtId="37" fontId="2" fillId="6" borderId="6" xfId="0" quotePrefix="1" applyNumberFormat="1" applyFont="1" applyFill="1" applyBorder="1" applyAlignment="1">
      <alignment horizontal="center"/>
    </xf>
    <xf numFmtId="37" fontId="4" fillId="6" borderId="6" xfId="0" quotePrefix="1" applyNumberFormat="1" applyFont="1" applyFill="1" applyBorder="1" applyAlignment="1">
      <alignment horizontal="center"/>
    </xf>
    <xf numFmtId="37" fontId="0" fillId="0" borderId="17" xfId="0" applyNumberFormat="1" applyBorder="1" applyAlignment="1">
      <alignment horizontal="center"/>
    </xf>
    <xf numFmtId="37" fontId="0" fillId="0" borderId="22" xfId="0" applyNumberFormat="1" applyBorder="1" applyAlignment="1">
      <alignment horizontal="center"/>
    </xf>
    <xf numFmtId="37" fontId="0" fillId="0" borderId="21" xfId="0" applyNumberFormat="1" applyBorder="1" applyAlignment="1">
      <alignment horizontal="center"/>
    </xf>
    <xf numFmtId="37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/>
  </sheetViews>
  <sheetFormatPr defaultRowHeight="15" x14ac:dyDescent="0.25"/>
  <cols>
    <col min="1" max="1" width="9.5703125" bestFit="1" customWidth="1"/>
    <col min="2" max="8" width="9.140625" style="1"/>
    <col min="9" max="10" width="3.7109375" style="99" customWidth="1"/>
    <col min="11" max="11" width="5.7109375" style="1" bestFit="1" customWidth="1"/>
    <col min="12" max="12" width="5.7109375" style="106" customWidth="1"/>
  </cols>
  <sheetData>
    <row r="1" spans="1:12" s="1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98" t="s">
        <v>7</v>
      </c>
      <c r="J1" s="98" t="s">
        <v>8</v>
      </c>
      <c r="K1" s="2" t="s">
        <v>14</v>
      </c>
      <c r="L1" s="106"/>
    </row>
    <row r="2" spans="1:12" x14ac:dyDescent="0.25">
      <c r="A2" s="4" t="s">
        <v>0</v>
      </c>
      <c r="B2" s="12"/>
      <c r="C2" s="13">
        <v>9</v>
      </c>
      <c r="D2" s="15"/>
      <c r="E2" s="13">
        <v>10</v>
      </c>
      <c r="F2" s="13">
        <v>8</v>
      </c>
      <c r="G2" s="13">
        <v>11</v>
      </c>
      <c r="H2" s="13">
        <v>17</v>
      </c>
      <c r="I2" s="99">
        <f>IF(B2&gt;13,1,0)+IF(C2&gt;13,1,0)+IF(E2&gt;13,1,0)+IF(F2&gt;13,1,0)+IF(G2&gt;13,1,0)+IF(H2&gt;13,1,0)</f>
        <v>1</v>
      </c>
      <c r="J2" s="100">
        <f>COUNT(B2:H2)-I2</f>
        <v>4</v>
      </c>
      <c r="K2" s="31">
        <v>5</v>
      </c>
      <c r="L2" s="106">
        <f t="shared" ref="L2:L8" si="0">SUM(B2:H2)</f>
        <v>55</v>
      </c>
    </row>
    <row r="3" spans="1:12" x14ac:dyDescent="0.25">
      <c r="A3" s="4" t="s">
        <v>1</v>
      </c>
      <c r="B3" s="13">
        <v>18</v>
      </c>
      <c r="C3" s="12"/>
      <c r="D3" s="15"/>
      <c r="E3" s="13">
        <v>14</v>
      </c>
      <c r="F3" s="13">
        <v>17</v>
      </c>
      <c r="G3" s="13">
        <v>13</v>
      </c>
      <c r="H3" s="16">
        <v>20</v>
      </c>
      <c r="I3" s="99">
        <f>IF(B3&gt;13,1,0)+IF(C3&gt;13,1,0)+IF(E3&gt;13,1,0)+IF(F3&gt;13,1,0)+IF(G3&gt;13,1,0)+IF(H3&gt;13,1,0)</f>
        <v>4</v>
      </c>
      <c r="J3" s="100">
        <f t="shared" ref="J3:J8" si="1">COUNT(B3:H3)-I3</f>
        <v>1</v>
      </c>
      <c r="K3" s="1">
        <v>1</v>
      </c>
      <c r="L3" s="106">
        <f t="shared" si="0"/>
        <v>82</v>
      </c>
    </row>
    <row r="4" spans="1:12" x14ac:dyDescent="0.25">
      <c r="A4" s="4" t="s">
        <v>2</v>
      </c>
      <c r="B4" s="15"/>
      <c r="C4" s="15"/>
      <c r="D4" s="12"/>
      <c r="E4" s="15"/>
      <c r="F4" s="15"/>
      <c r="G4" s="15"/>
      <c r="H4" s="15"/>
      <c r="I4" s="101"/>
      <c r="J4" s="102"/>
      <c r="K4" s="35"/>
      <c r="L4" s="107"/>
    </row>
    <row r="5" spans="1:12" x14ac:dyDescent="0.25">
      <c r="A5" s="4" t="s">
        <v>3</v>
      </c>
      <c r="B5" s="13">
        <v>17</v>
      </c>
      <c r="C5" s="13">
        <v>13</v>
      </c>
      <c r="D5" s="15"/>
      <c r="E5" s="12"/>
      <c r="F5" s="14">
        <v>19</v>
      </c>
      <c r="G5" s="13">
        <v>18</v>
      </c>
      <c r="H5" s="13">
        <v>22</v>
      </c>
      <c r="I5" s="99">
        <f t="shared" ref="I5:I8" si="2">IF(B5&gt;13,1,0)+IF(C5&gt;13,1,0)+IF(E5&gt;13,1,0)+IF(F5&gt;13,1,0)+IF(G5&gt;13,1,0)+IF(H5&gt;13,1,0)</f>
        <v>4</v>
      </c>
      <c r="J5" s="100">
        <f t="shared" si="1"/>
        <v>1</v>
      </c>
      <c r="K5" s="1">
        <v>1</v>
      </c>
      <c r="L5" s="106">
        <f t="shared" si="0"/>
        <v>89</v>
      </c>
    </row>
    <row r="6" spans="1:12" x14ac:dyDescent="0.25">
      <c r="A6" s="4" t="s">
        <v>6</v>
      </c>
      <c r="B6" s="13">
        <v>19</v>
      </c>
      <c r="C6" s="13">
        <v>10</v>
      </c>
      <c r="D6" s="15"/>
      <c r="E6" s="14">
        <v>8</v>
      </c>
      <c r="F6" s="12"/>
      <c r="G6" s="13">
        <v>14</v>
      </c>
      <c r="H6" s="13">
        <v>18</v>
      </c>
      <c r="I6" s="99">
        <f t="shared" si="2"/>
        <v>3</v>
      </c>
      <c r="J6" s="100">
        <f t="shared" si="1"/>
        <v>2</v>
      </c>
      <c r="K6" s="1">
        <v>3</v>
      </c>
      <c r="L6" s="106">
        <f>SUM(B6:H6)</f>
        <v>69</v>
      </c>
    </row>
    <row r="7" spans="1:12" x14ac:dyDescent="0.25">
      <c r="A7" s="4" t="s">
        <v>4</v>
      </c>
      <c r="B7" s="13">
        <v>16</v>
      </c>
      <c r="C7" s="13">
        <v>14</v>
      </c>
      <c r="D7" s="15"/>
      <c r="E7" s="13">
        <v>9</v>
      </c>
      <c r="F7" s="13">
        <v>13</v>
      </c>
      <c r="G7" s="12"/>
      <c r="H7" s="13">
        <v>16</v>
      </c>
      <c r="I7" s="99">
        <f t="shared" si="2"/>
        <v>3</v>
      </c>
      <c r="J7" s="100">
        <f t="shared" si="1"/>
        <v>2</v>
      </c>
      <c r="K7" s="1">
        <v>3</v>
      </c>
      <c r="L7" s="106">
        <f t="shared" si="0"/>
        <v>68</v>
      </c>
    </row>
    <row r="8" spans="1:12" x14ac:dyDescent="0.25">
      <c r="A8" s="4" t="s">
        <v>5</v>
      </c>
      <c r="B8" s="13">
        <v>10</v>
      </c>
      <c r="C8" s="16">
        <v>7</v>
      </c>
      <c r="D8" s="15"/>
      <c r="E8" s="13">
        <v>5</v>
      </c>
      <c r="F8" s="13">
        <v>9</v>
      </c>
      <c r="G8" s="13">
        <v>11</v>
      </c>
      <c r="H8" s="12"/>
      <c r="I8" s="99">
        <f t="shared" si="2"/>
        <v>0</v>
      </c>
      <c r="J8" s="100">
        <f t="shared" si="1"/>
        <v>5</v>
      </c>
      <c r="K8" s="1">
        <v>6</v>
      </c>
      <c r="L8" s="106">
        <f t="shared" si="0"/>
        <v>42</v>
      </c>
    </row>
  </sheetData>
  <printOptions horizontalCentered="1"/>
  <pageMargins left="0.7" right="0.7" top="0.75" bottom="0.75" header="0.3" footer="0.3"/>
  <pageSetup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10" sqref="K10"/>
    </sheetView>
  </sheetViews>
  <sheetFormatPr defaultRowHeight="15" x14ac:dyDescent="0.25"/>
  <cols>
    <col min="1" max="1" width="9.5703125" bestFit="1" customWidth="1"/>
    <col min="2" max="8" width="9.140625" style="1"/>
    <col min="9" max="10" width="3.7109375" style="10" customWidth="1"/>
    <col min="11" max="11" width="5.7109375" style="1" bestFit="1" customWidth="1"/>
    <col min="12" max="12" width="5.7109375" style="106" customWidth="1"/>
  </cols>
  <sheetData>
    <row r="1" spans="1:12" s="1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24" t="s">
        <v>7</v>
      </c>
      <c r="J1" s="24" t="s">
        <v>8</v>
      </c>
      <c r="K1" s="2" t="s">
        <v>14</v>
      </c>
      <c r="L1" s="97"/>
    </row>
    <row r="2" spans="1:12" x14ac:dyDescent="0.25">
      <c r="A2" s="25" t="s">
        <v>0</v>
      </c>
      <c r="B2" s="17"/>
      <c r="C2" s="19">
        <v>9</v>
      </c>
      <c r="D2" s="19">
        <v>13</v>
      </c>
      <c r="E2" s="18">
        <v>7</v>
      </c>
      <c r="F2" s="18">
        <v>12</v>
      </c>
      <c r="G2" s="18">
        <v>8</v>
      </c>
      <c r="H2" s="18">
        <v>14</v>
      </c>
      <c r="I2" s="10">
        <f>IF(B2&gt;13,1,0)+IF(C2&gt;13,1,0)+IF(D2&gt;13,1,0)+IF(E2&gt;13,1,0)+IF(F2&gt;13,1,0)+IF(G2&gt;13,1,0)+IF(H2&gt;13,1,0)</f>
        <v>1</v>
      </c>
      <c r="J2" s="11">
        <f>COUNT(B2:H2)-I2</f>
        <v>5</v>
      </c>
      <c r="K2" s="32">
        <v>6</v>
      </c>
      <c r="L2" s="106">
        <f>SUM(B2:H2)</f>
        <v>63</v>
      </c>
    </row>
    <row r="3" spans="1:12" x14ac:dyDescent="0.25">
      <c r="A3" s="25" t="s">
        <v>1</v>
      </c>
      <c r="B3" s="18">
        <v>18</v>
      </c>
      <c r="C3" s="17"/>
      <c r="D3" s="18">
        <v>17</v>
      </c>
      <c r="E3" s="18">
        <v>13</v>
      </c>
      <c r="F3" s="18">
        <v>14</v>
      </c>
      <c r="G3" s="18">
        <v>8</v>
      </c>
      <c r="H3" s="18">
        <v>19</v>
      </c>
      <c r="I3" s="10">
        <f t="shared" ref="I3:I8" si="0">IF(B3&gt;13,1,0)+IF(C3&gt;13,1,0)+IF(D3&gt;13,1,0)+IF(E3&gt;13,1,0)+IF(F3&gt;13,1,0)+IF(G3&gt;13,1,0)+IF(H3&gt;13,1,0)</f>
        <v>4</v>
      </c>
      <c r="J3" s="11">
        <f t="shared" ref="J3:J8" si="1">COUNT(B3:H3)-I3</f>
        <v>2</v>
      </c>
      <c r="K3" s="32">
        <v>3</v>
      </c>
      <c r="L3" s="106">
        <f t="shared" ref="L3:L8" si="2">SUM(B3:H3)</f>
        <v>89</v>
      </c>
    </row>
    <row r="4" spans="1:12" x14ac:dyDescent="0.25">
      <c r="A4" s="25" t="s">
        <v>2</v>
      </c>
      <c r="B4" s="18">
        <v>14</v>
      </c>
      <c r="C4" s="18">
        <v>10</v>
      </c>
      <c r="D4" s="17"/>
      <c r="E4" s="18">
        <v>6</v>
      </c>
      <c r="F4" s="18">
        <v>9</v>
      </c>
      <c r="G4" s="18">
        <v>3</v>
      </c>
      <c r="H4" s="18">
        <v>16</v>
      </c>
      <c r="I4" s="10">
        <f t="shared" si="0"/>
        <v>2</v>
      </c>
      <c r="J4" s="11">
        <f t="shared" si="1"/>
        <v>4</v>
      </c>
      <c r="K4" s="32">
        <v>5</v>
      </c>
      <c r="L4" s="106">
        <f t="shared" si="2"/>
        <v>58</v>
      </c>
    </row>
    <row r="5" spans="1:12" x14ac:dyDescent="0.25">
      <c r="A5" s="25" t="s">
        <v>3</v>
      </c>
      <c r="B5" s="18">
        <v>20</v>
      </c>
      <c r="C5" s="18">
        <v>14</v>
      </c>
      <c r="D5" s="18">
        <v>21</v>
      </c>
      <c r="E5" s="17"/>
      <c r="F5" s="20">
        <v>22</v>
      </c>
      <c r="G5" s="18">
        <v>12</v>
      </c>
      <c r="H5" s="18">
        <v>23</v>
      </c>
      <c r="I5" s="10">
        <f t="shared" si="0"/>
        <v>5</v>
      </c>
      <c r="J5" s="11">
        <f t="shared" si="1"/>
        <v>1</v>
      </c>
      <c r="K5" s="1">
        <v>2</v>
      </c>
      <c r="L5" s="106">
        <f t="shared" si="2"/>
        <v>112</v>
      </c>
    </row>
    <row r="6" spans="1:12" x14ac:dyDescent="0.25">
      <c r="A6" s="25" t="s">
        <v>6</v>
      </c>
      <c r="B6" s="18">
        <v>15</v>
      </c>
      <c r="C6" s="18">
        <v>13</v>
      </c>
      <c r="D6" s="18">
        <v>18</v>
      </c>
      <c r="E6" s="20">
        <v>5</v>
      </c>
      <c r="F6" s="17"/>
      <c r="G6" s="18">
        <v>2</v>
      </c>
      <c r="H6" s="18">
        <v>21</v>
      </c>
      <c r="I6" s="10">
        <f t="shared" si="0"/>
        <v>3</v>
      </c>
      <c r="J6" s="11">
        <f t="shared" si="1"/>
        <v>3</v>
      </c>
      <c r="K6" s="1">
        <v>4</v>
      </c>
      <c r="L6" s="106">
        <f t="shared" si="2"/>
        <v>74</v>
      </c>
    </row>
    <row r="7" spans="1:12" x14ac:dyDescent="0.25">
      <c r="A7" s="25" t="s">
        <v>4</v>
      </c>
      <c r="B7" s="18">
        <v>19</v>
      </c>
      <c r="C7" s="18">
        <v>19</v>
      </c>
      <c r="D7" s="18">
        <v>24</v>
      </c>
      <c r="E7" s="18">
        <v>15</v>
      </c>
      <c r="F7" s="18">
        <v>25</v>
      </c>
      <c r="G7" s="17"/>
      <c r="H7" s="18">
        <v>26</v>
      </c>
      <c r="I7" s="10">
        <f t="shared" si="0"/>
        <v>6</v>
      </c>
      <c r="J7" s="11">
        <f t="shared" si="1"/>
        <v>0</v>
      </c>
      <c r="K7" s="1">
        <v>1</v>
      </c>
      <c r="L7" s="106">
        <f t="shared" si="2"/>
        <v>128</v>
      </c>
    </row>
    <row r="8" spans="1:12" x14ac:dyDescent="0.25">
      <c r="A8" s="25" t="s">
        <v>5</v>
      </c>
      <c r="B8" s="18">
        <v>13</v>
      </c>
      <c r="C8" s="18">
        <v>8</v>
      </c>
      <c r="D8" s="18">
        <v>11</v>
      </c>
      <c r="E8" s="18">
        <v>4</v>
      </c>
      <c r="F8" s="18">
        <v>6</v>
      </c>
      <c r="G8" s="18">
        <v>1</v>
      </c>
      <c r="H8" s="17"/>
      <c r="I8" s="10">
        <f t="shared" si="0"/>
        <v>0</v>
      </c>
      <c r="J8" s="11">
        <f t="shared" si="1"/>
        <v>6</v>
      </c>
      <c r="K8" s="1">
        <v>7</v>
      </c>
      <c r="L8" s="106">
        <f t="shared" si="2"/>
        <v>43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M3" sqref="M3"/>
    </sheetView>
  </sheetViews>
  <sheetFormatPr defaultRowHeight="15" x14ac:dyDescent="0.25"/>
  <cols>
    <col min="1" max="1" width="9.5703125" style="5" bestFit="1" customWidth="1"/>
    <col min="2" max="8" width="9.140625" style="1"/>
    <col min="9" max="9" width="4" style="10" customWidth="1"/>
    <col min="10" max="10" width="4.85546875" style="10" customWidth="1"/>
    <col min="11" max="11" width="2.7109375" bestFit="1" customWidth="1"/>
    <col min="12" max="12" width="4.7109375" style="104" customWidth="1"/>
    <col min="13" max="13" width="5.7109375" style="1" bestFit="1" customWidth="1"/>
    <col min="14" max="14" width="4" bestFit="1" customWidth="1"/>
  </cols>
  <sheetData>
    <row r="1" spans="1:14" s="2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24" t="s">
        <v>7</v>
      </c>
      <c r="J1" s="24" t="s">
        <v>8</v>
      </c>
      <c r="K1" s="2" t="s">
        <v>12</v>
      </c>
      <c r="L1" s="103" t="s">
        <v>13</v>
      </c>
      <c r="M1" s="2" t="s">
        <v>14</v>
      </c>
    </row>
    <row r="2" spans="1:14" x14ac:dyDescent="0.25">
      <c r="A2" s="4" t="s">
        <v>0</v>
      </c>
      <c r="B2" s="12"/>
      <c r="C2" s="13">
        <f>Men!C2+Women!C2</f>
        <v>18</v>
      </c>
      <c r="D2" s="15"/>
      <c r="E2" s="13">
        <f>Men!E2+Women!E2</f>
        <v>17</v>
      </c>
      <c r="F2" s="13">
        <f>Men!F2+Women!F2</f>
        <v>20</v>
      </c>
      <c r="G2" s="13">
        <f>Men!G2+Women!G2</f>
        <v>19</v>
      </c>
      <c r="H2" s="13">
        <f>Men!H2+Women!H2</f>
        <v>31</v>
      </c>
      <c r="I2" s="10">
        <f>IF($C2&gt;27,1,0)+IF($E2&gt;27,1,0)+IF($F2&gt;27,1,0)+IF($G2&gt;27,1,0)+IF($H2&gt;27,1,0)</f>
        <v>1</v>
      </c>
      <c r="J2" s="10">
        <f>IF(B3&gt;27,1,0)+IF(B5&gt;27,1,0)+IF(B6&gt;27,1,0)+IF(B7&gt;27,1,0)+IF(B8&gt;27,1,0)</f>
        <v>4</v>
      </c>
      <c r="K2" s="10">
        <f>IF($C2=27,1,0)+IF($E2=27,1,0)+IF($F2=27,1,0)+IF($G2=27,1,0)+IF($H2=27,1,0)</f>
        <v>0</v>
      </c>
      <c r="L2" s="104">
        <f>I2+K2/2</f>
        <v>1</v>
      </c>
      <c r="M2" s="1">
        <v>5</v>
      </c>
      <c r="N2">
        <f>SUM(B2:H2)</f>
        <v>105</v>
      </c>
    </row>
    <row r="3" spans="1:14" x14ac:dyDescent="0.25">
      <c r="A3" s="4" t="s">
        <v>1</v>
      </c>
      <c r="B3" s="13">
        <f>Men!B3+Women!B3</f>
        <v>36</v>
      </c>
      <c r="C3" s="12"/>
      <c r="D3" s="15"/>
      <c r="E3" s="13">
        <f>Men!E3+Women!E3</f>
        <v>27</v>
      </c>
      <c r="F3" s="13">
        <f>Men!F3+Women!F3</f>
        <v>31</v>
      </c>
      <c r="G3" s="13">
        <f>Men!G3+Women!G3</f>
        <v>21</v>
      </c>
      <c r="H3" s="13">
        <f>Men!H3+Women!H3</f>
        <v>39</v>
      </c>
      <c r="I3" s="10">
        <f>IF($B3&gt;27,1,0)+IF($E3&gt;27,1,0)+IF($F3&gt;27,1,0)+IF($G3&gt;27,1,0)+IF($H3&gt;27,1,0)</f>
        <v>3</v>
      </c>
      <c r="J3" s="10">
        <f>IF(C2&gt;27,1,0)+IF(C5&gt;27,1,0)+IF(C6&gt;27,1,0)+IF(C7&gt;27,1,0)+IF(C8&gt;27,1,0)</f>
        <v>1</v>
      </c>
      <c r="K3" s="10">
        <f>IF($B3=27,1,0)+IF($E3=27,1,0)+IF($F3=27,1,0)+IF($G3=27,1,0)+IF($H3=27,1,0)</f>
        <v>1</v>
      </c>
      <c r="L3" s="104">
        <f t="shared" ref="L3:L8" si="0">I3+K3/2</f>
        <v>3.5</v>
      </c>
      <c r="M3" s="1">
        <v>3</v>
      </c>
      <c r="N3">
        <f t="shared" ref="N3:N8" si="1">SUM(B3:H3)</f>
        <v>154</v>
      </c>
    </row>
    <row r="4" spans="1:14" x14ac:dyDescent="0.25">
      <c r="A4" s="4" t="s">
        <v>2</v>
      </c>
      <c r="B4" s="15"/>
      <c r="C4" s="15"/>
      <c r="D4" s="26"/>
      <c r="E4" s="15"/>
      <c r="F4" s="15"/>
      <c r="G4" s="15"/>
      <c r="H4" s="15"/>
      <c r="I4" s="27"/>
      <c r="J4" s="27"/>
      <c r="K4" s="27"/>
      <c r="L4" s="105"/>
      <c r="M4" s="35"/>
      <c r="N4" s="36"/>
    </row>
    <row r="5" spans="1:14" x14ac:dyDescent="0.25">
      <c r="A5" s="4" t="s">
        <v>3</v>
      </c>
      <c r="B5" s="13">
        <f>Men!B5+Women!B5</f>
        <v>37</v>
      </c>
      <c r="C5" s="13">
        <f>Men!C5+Women!C5</f>
        <v>27</v>
      </c>
      <c r="D5" s="15"/>
      <c r="E5" s="12"/>
      <c r="F5" s="13">
        <f>Men!F5+Women!F5</f>
        <v>41</v>
      </c>
      <c r="G5" s="13">
        <f>Men!G5+Women!G5</f>
        <v>30</v>
      </c>
      <c r="H5" s="13">
        <f>Men!H5+Women!H5</f>
        <v>45</v>
      </c>
      <c r="I5" s="10">
        <f>IF($B5&gt;27,1,0)+IF($C5&gt;27,1,0)+IF($F5&gt;27,1,0)+IF($G5&gt;27,1,0)+IF($H5&gt;27,1,0)</f>
        <v>4</v>
      </c>
      <c r="J5" s="10">
        <f>IF(E2&gt;27,1,0)+IF(E3&gt;27,1,0)+IF(E6&gt;27,1,0)+IF(E7&gt;27,1,0)+IF(E8&gt;27,1,0)</f>
        <v>0</v>
      </c>
      <c r="K5" s="10">
        <f>IF($B5=27,1,0)+IF($C5=27,1,0)+IF($F5=27,1,0)+IF($G5=27,1,0)+IF($H5=27,1,0)</f>
        <v>1</v>
      </c>
      <c r="L5" s="104">
        <f t="shared" si="0"/>
        <v>4.5</v>
      </c>
      <c r="M5" s="1">
        <v>1</v>
      </c>
      <c r="N5">
        <f t="shared" si="1"/>
        <v>180</v>
      </c>
    </row>
    <row r="6" spans="1:14" x14ac:dyDescent="0.25">
      <c r="A6" s="4" t="s">
        <v>6</v>
      </c>
      <c r="B6" s="13">
        <f>Men!B6+Women!B6</f>
        <v>34</v>
      </c>
      <c r="C6" s="13">
        <f>Men!C6+Women!C6</f>
        <v>23</v>
      </c>
      <c r="D6" s="15"/>
      <c r="E6" s="13">
        <f>Men!E6+Women!E6</f>
        <v>13</v>
      </c>
      <c r="F6" s="12"/>
      <c r="G6" s="13">
        <f>Men!G6+Women!G6</f>
        <v>16</v>
      </c>
      <c r="H6" s="13">
        <f>Men!H6+Women!H6</f>
        <v>39</v>
      </c>
      <c r="I6" s="10">
        <f>IF($B6&gt;27,1,0)+IF($C6&gt;27,1,0)+IF($E6&gt;27,1,0)+IF($G6&gt;27,1,0)+IF($H6&gt;27,1,0)</f>
        <v>2</v>
      </c>
      <c r="J6" s="10">
        <f>IF(F2&gt;27,1,0)+IF(F3&gt;27,1,0)+IF(F5&gt;27,1,0)+IF(F7&gt;27,1,0)+IF(F8&gt;27,1,0)</f>
        <v>3</v>
      </c>
      <c r="K6" s="10">
        <f>IF($B6=27,1,0)+IF($C6=27,1,0)+IF($E6=27,1,0)+IF($G6=27,1,0)+IF($H6=27,1,0)</f>
        <v>0</v>
      </c>
      <c r="L6" s="104">
        <f t="shared" si="0"/>
        <v>2</v>
      </c>
      <c r="M6" s="1">
        <v>4</v>
      </c>
      <c r="N6">
        <f t="shared" si="1"/>
        <v>125</v>
      </c>
    </row>
    <row r="7" spans="1:14" x14ac:dyDescent="0.25">
      <c r="A7" s="4" t="s">
        <v>4</v>
      </c>
      <c r="B7" s="13">
        <f>Men!B7+Women!B7</f>
        <v>35</v>
      </c>
      <c r="C7" s="13">
        <f>Men!C7+Women!C7</f>
        <v>33</v>
      </c>
      <c r="D7" s="15"/>
      <c r="E7" s="13">
        <f>Men!E7+Women!E7</f>
        <v>24</v>
      </c>
      <c r="F7" s="13">
        <f>Men!F7+Women!F7</f>
        <v>38</v>
      </c>
      <c r="G7" s="12"/>
      <c r="H7" s="13">
        <f>Men!H7+Women!H7</f>
        <v>42</v>
      </c>
      <c r="I7" s="10">
        <f>IF($B7&gt;27,1,0)+IF($C7&gt;27,1,0)+IF($E7&gt;27,1,0)+IF($F7&gt;27,1,0)+IF($H7&gt;27,1,0)</f>
        <v>4</v>
      </c>
      <c r="J7" s="10">
        <f>IF(G2&gt;27,1,0)+IF(G3&gt;27,1,0)+IF(G5&gt;27,1,0)+IF(G6&gt;27,1,0)+IF(G8&gt;27,1,0)</f>
        <v>1</v>
      </c>
      <c r="K7" s="10">
        <f>IF($B7=27,1,0)+IF($C7=27,1,0)+IF($E7=27,1,0)+IF($F7=27,1,0)+IF($H7=27,1,0)</f>
        <v>0</v>
      </c>
      <c r="L7" s="104">
        <f t="shared" si="0"/>
        <v>4</v>
      </c>
      <c r="M7" s="1">
        <v>2</v>
      </c>
      <c r="N7">
        <f t="shared" si="1"/>
        <v>172</v>
      </c>
    </row>
    <row r="8" spans="1:14" x14ac:dyDescent="0.25">
      <c r="A8" s="4" t="s">
        <v>5</v>
      </c>
      <c r="B8" s="13">
        <f>Men!B8+Women!B8</f>
        <v>23</v>
      </c>
      <c r="C8" s="13">
        <f>Men!C8+Women!C8</f>
        <v>15</v>
      </c>
      <c r="D8" s="15"/>
      <c r="E8" s="13">
        <f>Men!E8+Women!E8</f>
        <v>9</v>
      </c>
      <c r="F8" s="13">
        <f>Men!F8+Women!F8</f>
        <v>15</v>
      </c>
      <c r="G8" s="13">
        <f>Men!G8+Women!G8</f>
        <v>12</v>
      </c>
      <c r="H8" s="12"/>
      <c r="I8" s="10">
        <f>IF($B8&gt;27,1,0)+IF($C8&gt;27,1,0)+IF($E8&gt;27,1,0)+IF($F8&gt;27,1,0)+IF($G8&gt;27,1,0)</f>
        <v>0</v>
      </c>
      <c r="J8" s="10">
        <f>IF(H2&gt;27,1,0)+IF(H3&gt;27,1,0)+IF(H5&gt;27,1,0)+IF(H6&gt;27,1,0)+IF(H7&gt;27,1,0)</f>
        <v>5</v>
      </c>
      <c r="K8" s="10">
        <f>IF($B8=27,1,0)+IF($C8=27,1,0)+IF($E8=27,1,0)+IF($F8=27,1,0)+IF($G8=27,1,0)</f>
        <v>0</v>
      </c>
      <c r="L8" s="104">
        <f t="shared" si="0"/>
        <v>0</v>
      </c>
      <c r="M8" s="1">
        <v>6</v>
      </c>
      <c r="N8">
        <f t="shared" si="1"/>
        <v>74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B1" sqref="B1"/>
    </sheetView>
  </sheetViews>
  <sheetFormatPr defaultRowHeight="15" x14ac:dyDescent="0.25"/>
  <cols>
    <col min="1" max="1" width="3.7109375" style="30" bestFit="1" customWidth="1"/>
    <col min="2" max="2" width="19.28515625" style="7" bestFit="1" customWidth="1"/>
    <col min="3" max="14" width="5.7109375" style="97" customWidth="1"/>
    <col min="15" max="16" width="4.7109375" style="8" bestFit="1" customWidth="1"/>
    <col min="17" max="17" width="3.7109375" style="8" hidden="1" customWidth="1"/>
    <col min="18" max="18" width="9.140625" style="9"/>
    <col min="19" max="19" width="0" style="7" hidden="1" customWidth="1"/>
    <col min="20" max="20" width="6.7109375" style="30" bestFit="1" customWidth="1"/>
    <col min="21" max="21" width="9.140625" style="40"/>
    <col min="22" max="16384" width="9.140625" style="7"/>
  </cols>
  <sheetData>
    <row r="1" spans="1:21" s="6" customFormat="1" ht="15.75" thickBot="1" x14ac:dyDescent="0.3">
      <c r="A1" s="30"/>
      <c r="C1" s="112" t="s">
        <v>0</v>
      </c>
      <c r="D1" s="113"/>
      <c r="E1" s="110" t="s">
        <v>1</v>
      </c>
      <c r="F1" s="113"/>
      <c r="G1" s="110" t="s">
        <v>3</v>
      </c>
      <c r="H1" s="113"/>
      <c r="I1" s="110" t="s">
        <v>6</v>
      </c>
      <c r="J1" s="113"/>
      <c r="K1" s="110" t="s">
        <v>4</v>
      </c>
      <c r="L1" s="113"/>
      <c r="M1" s="110" t="s">
        <v>5</v>
      </c>
      <c r="N1" s="111"/>
      <c r="O1" s="30" t="s">
        <v>7</v>
      </c>
      <c r="P1" s="30" t="s">
        <v>8</v>
      </c>
      <c r="Q1" s="30" t="s">
        <v>9</v>
      </c>
      <c r="R1" s="28" t="s">
        <v>10</v>
      </c>
      <c r="T1" s="30" t="s">
        <v>11</v>
      </c>
      <c r="U1" s="39"/>
    </row>
    <row r="2" spans="1:21" ht="15.75" thickTop="1" x14ac:dyDescent="0.25">
      <c r="A2" s="30">
        <f>1</f>
        <v>1</v>
      </c>
      <c r="B2" s="33" t="s">
        <v>20</v>
      </c>
      <c r="C2" s="42">
        <v>3</v>
      </c>
      <c r="D2" s="43">
        <v>0</v>
      </c>
      <c r="E2" s="44"/>
      <c r="F2" s="45"/>
      <c r="G2" s="46">
        <v>2</v>
      </c>
      <c r="H2" s="47">
        <v>1</v>
      </c>
      <c r="I2" s="46">
        <v>3</v>
      </c>
      <c r="J2" s="47">
        <v>0</v>
      </c>
      <c r="K2" s="46">
        <v>2</v>
      </c>
      <c r="L2" s="48">
        <v>1</v>
      </c>
      <c r="M2" s="49">
        <v>2</v>
      </c>
      <c r="N2" s="50">
        <v>1</v>
      </c>
      <c r="O2" s="21">
        <f>SUM(C2,E2,G2,I2,K2,M2)</f>
        <v>12</v>
      </c>
      <c r="P2" s="21">
        <f>SUM(D2,F2,H2,J2,L2,N2)</f>
        <v>3</v>
      </c>
      <c r="Q2" s="22">
        <f>O2+P2</f>
        <v>15</v>
      </c>
      <c r="R2" s="23">
        <f>IF(Q2=0,0,O2/Q2)</f>
        <v>0.8</v>
      </c>
      <c r="S2" s="29">
        <f>IF(COUNTA(C2:N2)&gt;0,IF(Q2/(COUNTA(C2:N2)*1.5)&gt;=0.75,0.75,0),0)</f>
        <v>0.75</v>
      </c>
      <c r="T2" s="41"/>
    </row>
    <row r="3" spans="1:21" x14ac:dyDescent="0.25">
      <c r="A3" s="30">
        <f>IF(S3=0,"",IF(R3=R2,A2,ROW()-1))</f>
        <v>2</v>
      </c>
      <c r="B3" s="34" t="s">
        <v>36</v>
      </c>
      <c r="C3" s="62">
        <v>3</v>
      </c>
      <c r="D3" s="63">
        <v>0</v>
      </c>
      <c r="E3" s="64">
        <v>2</v>
      </c>
      <c r="F3" s="65">
        <v>1</v>
      </c>
      <c r="G3" s="64">
        <v>2</v>
      </c>
      <c r="H3" s="65">
        <v>1</v>
      </c>
      <c r="I3" s="64">
        <v>2</v>
      </c>
      <c r="J3" s="65">
        <v>1</v>
      </c>
      <c r="K3" s="53"/>
      <c r="L3" s="66"/>
      <c r="M3" s="67">
        <v>2</v>
      </c>
      <c r="N3" s="68">
        <v>1</v>
      </c>
      <c r="O3" s="21">
        <f>SUM(C3,E3,G3,I3,K3,M3)</f>
        <v>11</v>
      </c>
      <c r="P3" s="21">
        <f>SUM(D3,F3,H3,J3,L3,N3)</f>
        <v>4</v>
      </c>
      <c r="Q3" s="22">
        <f>O3+P3</f>
        <v>15</v>
      </c>
      <c r="R3" s="23">
        <f>IF(Q3=0,0,O3/Q3)</f>
        <v>0.73333333333333328</v>
      </c>
      <c r="S3" s="29">
        <f>IF(COUNTA(C3:N3)&gt;0,IF(Q3/(COUNTA(C3:N3)*1.5)&gt;=0.75,0.75,0),0)</f>
        <v>0.75</v>
      </c>
      <c r="T3" s="41"/>
    </row>
    <row r="4" spans="1:21" x14ac:dyDescent="0.25">
      <c r="A4" s="30">
        <f t="shared" ref="A4:A29" si="0">IF(S4=0,"",IF(R4=R3,A3,ROW()-1))</f>
        <v>3</v>
      </c>
      <c r="B4" s="34" t="s">
        <v>23</v>
      </c>
      <c r="C4" s="60">
        <v>3</v>
      </c>
      <c r="D4" s="61">
        <v>0</v>
      </c>
      <c r="E4" s="55">
        <v>1</v>
      </c>
      <c r="F4" s="56">
        <v>2</v>
      </c>
      <c r="G4" s="55">
        <v>1</v>
      </c>
      <c r="H4" s="56">
        <v>2</v>
      </c>
      <c r="I4" s="53"/>
      <c r="J4" s="54"/>
      <c r="K4" s="55">
        <v>3</v>
      </c>
      <c r="L4" s="57">
        <v>0</v>
      </c>
      <c r="M4" s="58">
        <v>1</v>
      </c>
      <c r="N4" s="59">
        <v>0</v>
      </c>
      <c r="O4" s="21">
        <f>SUM(C4,E4,G4,I4,K4,M4)</f>
        <v>9</v>
      </c>
      <c r="P4" s="21">
        <f>SUM(D4,F4,H4,J4,L4,N4)</f>
        <v>4</v>
      </c>
      <c r="Q4" s="22">
        <f>O4+P4</f>
        <v>13</v>
      </c>
      <c r="R4" s="23">
        <f>IF(Q4=0,0,O4/Q4)</f>
        <v>0.69230769230769229</v>
      </c>
      <c r="S4" s="29">
        <f>IF(COUNTA(C4:N4)&gt;0,IF(Q4/(COUNTA(C4:N4)*1.5)&gt;=0.75,0.75,0),0)</f>
        <v>0.75</v>
      </c>
      <c r="T4" s="41"/>
    </row>
    <row r="5" spans="1:21" x14ac:dyDescent="0.25">
      <c r="A5" s="30">
        <f t="shared" si="0"/>
        <v>4</v>
      </c>
      <c r="B5" s="34" t="s">
        <v>18</v>
      </c>
      <c r="C5" s="60">
        <v>1</v>
      </c>
      <c r="D5" s="61">
        <v>2</v>
      </c>
      <c r="E5" s="55">
        <v>2</v>
      </c>
      <c r="F5" s="56">
        <v>1</v>
      </c>
      <c r="G5" s="53"/>
      <c r="H5" s="54"/>
      <c r="I5" s="55">
        <v>3</v>
      </c>
      <c r="J5" s="56">
        <v>0</v>
      </c>
      <c r="K5" s="55">
        <v>1</v>
      </c>
      <c r="L5" s="57">
        <v>2</v>
      </c>
      <c r="M5" s="58">
        <v>3</v>
      </c>
      <c r="N5" s="59">
        <v>0</v>
      </c>
      <c r="O5" s="21">
        <f>SUM(C5,E5,G5,I5,K5,M5)</f>
        <v>10</v>
      </c>
      <c r="P5" s="21">
        <f>SUM(D5,F5,H5,J5,L5,N5)</f>
        <v>5</v>
      </c>
      <c r="Q5" s="22">
        <f>O5+P5</f>
        <v>15</v>
      </c>
      <c r="R5" s="23">
        <f>IF(Q5=0,0,O5/Q5)</f>
        <v>0.66666666666666663</v>
      </c>
      <c r="S5" s="29">
        <f>IF(COUNTA(C5:N5)&gt;0,IF(Q5/(COUNTA(C5:N5)*1.5)&gt;=0.75,0.75,0),0)</f>
        <v>0.75</v>
      </c>
      <c r="T5" s="41"/>
    </row>
    <row r="6" spans="1:21" x14ac:dyDescent="0.25">
      <c r="A6" s="30">
        <f t="shared" si="0"/>
        <v>4</v>
      </c>
      <c r="B6" s="34" t="s">
        <v>24</v>
      </c>
      <c r="C6" s="60">
        <v>3</v>
      </c>
      <c r="D6" s="61">
        <v>0</v>
      </c>
      <c r="E6" s="55">
        <v>1</v>
      </c>
      <c r="F6" s="56">
        <v>2</v>
      </c>
      <c r="G6" s="55">
        <v>2</v>
      </c>
      <c r="H6" s="56">
        <v>1</v>
      </c>
      <c r="I6" s="53"/>
      <c r="J6" s="54"/>
      <c r="K6" s="55">
        <v>2</v>
      </c>
      <c r="L6" s="57">
        <v>1</v>
      </c>
      <c r="M6" s="58">
        <v>2</v>
      </c>
      <c r="N6" s="59">
        <v>1</v>
      </c>
      <c r="O6" s="21">
        <f>SUM(C6,E6,G6,I6,K6,M6)</f>
        <v>10</v>
      </c>
      <c r="P6" s="21">
        <f>SUM(D6,F6,H6,J6,L6,N6)</f>
        <v>5</v>
      </c>
      <c r="Q6" s="22">
        <f>O6+P6</f>
        <v>15</v>
      </c>
      <c r="R6" s="23">
        <f>IF(Q6=0,0,O6/Q6)</f>
        <v>0.66666666666666663</v>
      </c>
      <c r="S6" s="29">
        <f>IF(COUNTA(C6:N6)&gt;0,IF(Q6/(COUNTA(C6:N6)*1.5)&gt;=0.75,0.75,0),0)</f>
        <v>0.75</v>
      </c>
      <c r="T6" s="41"/>
    </row>
    <row r="7" spans="1:21" x14ac:dyDescent="0.25">
      <c r="A7" s="30">
        <f t="shared" si="0"/>
        <v>6</v>
      </c>
      <c r="B7" s="34" t="s">
        <v>19</v>
      </c>
      <c r="C7" s="51">
        <v>1</v>
      </c>
      <c r="D7" s="52">
        <v>1</v>
      </c>
      <c r="E7" s="53"/>
      <c r="F7" s="54"/>
      <c r="G7" s="55">
        <v>2</v>
      </c>
      <c r="H7" s="56">
        <v>1</v>
      </c>
      <c r="I7" s="55">
        <v>3</v>
      </c>
      <c r="J7" s="56">
        <v>0</v>
      </c>
      <c r="K7" s="55">
        <v>1</v>
      </c>
      <c r="L7" s="57">
        <v>2</v>
      </c>
      <c r="M7" s="58">
        <v>1</v>
      </c>
      <c r="N7" s="59">
        <v>1</v>
      </c>
      <c r="O7" s="21">
        <f>SUM(C7,E7,G7,I7,K7,M7)</f>
        <v>8</v>
      </c>
      <c r="P7" s="21">
        <f>SUM(D7,F7,H7,J7,L7,N7)</f>
        <v>5</v>
      </c>
      <c r="Q7" s="22">
        <f>O7+P7</f>
        <v>13</v>
      </c>
      <c r="R7" s="23">
        <f>IF(Q7=0,0,O7/Q7)</f>
        <v>0.61538461538461542</v>
      </c>
      <c r="S7" s="29">
        <f>IF(COUNTA(C7:N7)&gt;0,IF(Q7/(COUNTA(C7:N7)*1.5)&gt;=0.75,0.75,0),0)</f>
        <v>0.75</v>
      </c>
      <c r="T7" s="41"/>
    </row>
    <row r="8" spans="1:21" x14ac:dyDescent="0.25">
      <c r="A8" s="30">
        <f t="shared" si="0"/>
        <v>7</v>
      </c>
      <c r="B8" s="38" t="s">
        <v>29</v>
      </c>
      <c r="C8" s="69"/>
      <c r="D8" s="70"/>
      <c r="E8" s="55">
        <v>2</v>
      </c>
      <c r="F8" s="56">
        <v>1</v>
      </c>
      <c r="G8" s="55">
        <v>2</v>
      </c>
      <c r="H8" s="56">
        <v>1</v>
      </c>
      <c r="I8" s="55">
        <v>1</v>
      </c>
      <c r="J8" s="56">
        <v>2</v>
      </c>
      <c r="K8" s="55">
        <v>2</v>
      </c>
      <c r="L8" s="57">
        <v>1</v>
      </c>
      <c r="M8" s="58">
        <v>2</v>
      </c>
      <c r="N8" s="59">
        <v>1</v>
      </c>
      <c r="O8" s="21">
        <f>SUM(C8,E8,G8,I8,K8,M8)</f>
        <v>9</v>
      </c>
      <c r="P8" s="21">
        <f>SUM(D8,F8,H8,J8,L8,N8)</f>
        <v>6</v>
      </c>
      <c r="Q8" s="22">
        <f>O8+P8</f>
        <v>15</v>
      </c>
      <c r="R8" s="23">
        <f>IF(Q8=0,0,O8/Q8)</f>
        <v>0.6</v>
      </c>
      <c r="S8" s="29">
        <f>IF(COUNTA(C8:N8)&gt;0,IF(Q8/(COUNTA(C8:N8)*1.5)&gt;=0.75,0.75,0),0)</f>
        <v>0.75</v>
      </c>
      <c r="T8" s="41"/>
    </row>
    <row r="9" spans="1:21" x14ac:dyDescent="0.25">
      <c r="A9" s="30">
        <f t="shared" si="0"/>
        <v>7</v>
      </c>
      <c r="B9" s="34" t="s">
        <v>30</v>
      </c>
      <c r="C9" s="75"/>
      <c r="D9" s="76"/>
      <c r="E9" s="72">
        <v>1</v>
      </c>
      <c r="F9" s="56">
        <v>2</v>
      </c>
      <c r="G9" s="72">
        <v>3</v>
      </c>
      <c r="H9" s="56">
        <v>0</v>
      </c>
      <c r="I9" s="77">
        <v>1</v>
      </c>
      <c r="J9" s="78">
        <v>2</v>
      </c>
      <c r="K9" s="77">
        <v>1</v>
      </c>
      <c r="L9" s="79">
        <v>2</v>
      </c>
      <c r="M9" s="80">
        <v>3</v>
      </c>
      <c r="N9" s="59">
        <v>0</v>
      </c>
      <c r="O9" s="21">
        <f>SUM(C9,E9,G9,I9,K9,M9)</f>
        <v>9</v>
      </c>
      <c r="P9" s="21">
        <f>SUM(D9,F9,H9,J9,L9,N9)</f>
        <v>6</v>
      </c>
      <c r="Q9" s="22">
        <f>O9+P9</f>
        <v>15</v>
      </c>
      <c r="R9" s="23">
        <f>IF(Q9=0,0,O9/Q9)</f>
        <v>0.6</v>
      </c>
      <c r="S9" s="29">
        <f>IF(COUNTA(C9:N9)&gt;0,IF(Q9/(COUNTA(C9:N9)*1.5)&gt;=0.75,0.75,0),0)</f>
        <v>0.75</v>
      </c>
      <c r="T9" s="41"/>
    </row>
    <row r="10" spans="1:21" x14ac:dyDescent="0.25">
      <c r="A10" s="30">
        <f t="shared" si="0"/>
        <v>9</v>
      </c>
      <c r="B10" s="34" t="s">
        <v>31</v>
      </c>
      <c r="C10" s="83">
        <v>1</v>
      </c>
      <c r="D10" s="52">
        <v>2</v>
      </c>
      <c r="E10" s="72">
        <v>2</v>
      </c>
      <c r="F10" s="56">
        <v>1</v>
      </c>
      <c r="G10" s="77">
        <v>1</v>
      </c>
      <c r="H10" s="78">
        <v>2</v>
      </c>
      <c r="I10" s="72">
        <v>1</v>
      </c>
      <c r="J10" s="56">
        <v>2</v>
      </c>
      <c r="K10" s="73"/>
      <c r="L10" s="66"/>
      <c r="M10" s="74">
        <v>2</v>
      </c>
      <c r="N10" s="84">
        <v>1</v>
      </c>
      <c r="O10" s="21">
        <f>SUM(C10,E10,G10,I10,K10,M10)</f>
        <v>7</v>
      </c>
      <c r="P10" s="21">
        <f>SUM(D10,F10,H10,J10,L10,N10)</f>
        <v>8</v>
      </c>
      <c r="Q10" s="22">
        <f>O10+P10</f>
        <v>15</v>
      </c>
      <c r="R10" s="23">
        <f>IF(Q10=0,0,O10/Q10)</f>
        <v>0.46666666666666667</v>
      </c>
      <c r="S10" s="29">
        <f>IF(COUNTA(C10:N10)&gt;0,IF(Q10/(COUNTA(C10:N10)*1.5)&gt;=0.75,0.75,0),0)</f>
        <v>0.75</v>
      </c>
      <c r="T10" s="41"/>
    </row>
    <row r="11" spans="1:21" x14ac:dyDescent="0.25">
      <c r="A11" s="30">
        <f t="shared" si="0"/>
        <v>9</v>
      </c>
      <c r="B11" s="34" t="s">
        <v>21</v>
      </c>
      <c r="C11" s="60">
        <v>1</v>
      </c>
      <c r="D11" s="61">
        <v>2</v>
      </c>
      <c r="E11" s="55">
        <v>1</v>
      </c>
      <c r="F11" s="56">
        <v>2</v>
      </c>
      <c r="G11" s="53"/>
      <c r="H11" s="54"/>
      <c r="I11" s="55">
        <v>2</v>
      </c>
      <c r="J11" s="56">
        <v>1</v>
      </c>
      <c r="K11" s="55">
        <v>1</v>
      </c>
      <c r="L11" s="57">
        <v>2</v>
      </c>
      <c r="M11" s="58">
        <v>2</v>
      </c>
      <c r="N11" s="59">
        <v>1</v>
      </c>
      <c r="O11" s="21">
        <f>SUM(C11,E11,G11,I11,K11,M11)</f>
        <v>7</v>
      </c>
      <c r="P11" s="21">
        <f>SUM(D11,F11,H11,J11,L11,N11)</f>
        <v>8</v>
      </c>
      <c r="Q11" s="22">
        <f>O11+P11</f>
        <v>15</v>
      </c>
      <c r="R11" s="23">
        <f>IF(Q11=0,0,O11/Q11)</f>
        <v>0.46666666666666667</v>
      </c>
      <c r="S11" s="29">
        <f>IF(COUNTA(C11:N11)&gt;0,IF(Q11/(COUNTA(C11:N11)*1.5)&gt;=0.75,0.75,0),0)</f>
        <v>0.75</v>
      </c>
      <c r="T11" s="41"/>
    </row>
    <row r="12" spans="1:21" x14ac:dyDescent="0.25">
      <c r="A12" s="30">
        <f t="shared" si="0"/>
        <v>9</v>
      </c>
      <c r="B12" s="34" t="s">
        <v>22</v>
      </c>
      <c r="C12" s="71">
        <v>1</v>
      </c>
      <c r="D12" s="61">
        <v>2</v>
      </c>
      <c r="E12" s="72">
        <v>1</v>
      </c>
      <c r="F12" s="56">
        <v>2</v>
      </c>
      <c r="G12" s="73"/>
      <c r="H12" s="54"/>
      <c r="I12" s="72">
        <v>0</v>
      </c>
      <c r="J12" s="56">
        <v>3</v>
      </c>
      <c r="K12" s="72">
        <v>3</v>
      </c>
      <c r="L12" s="57">
        <v>0</v>
      </c>
      <c r="M12" s="74">
        <v>2</v>
      </c>
      <c r="N12" s="59">
        <v>1</v>
      </c>
      <c r="O12" s="21">
        <f>SUM(C12,E12,G12,I12,K12,M12)</f>
        <v>7</v>
      </c>
      <c r="P12" s="21">
        <f>SUM(D12,F12,H12,J12,L12,N12)</f>
        <v>8</v>
      </c>
      <c r="Q12" s="22">
        <f>O12+P12</f>
        <v>15</v>
      </c>
      <c r="R12" s="23">
        <f>IF(Q12=0,0,O12/Q12)</f>
        <v>0.46666666666666667</v>
      </c>
      <c r="S12" s="29">
        <f>IF(COUNTA(C12:N12)&gt;0,IF(Q12/(COUNTA(C12:N12)*1.5)&gt;=0.75,0.75,0),0)</f>
        <v>0.75</v>
      </c>
      <c r="T12" s="41"/>
    </row>
    <row r="13" spans="1:21" x14ac:dyDescent="0.25">
      <c r="A13" s="30">
        <f t="shared" si="0"/>
        <v>12</v>
      </c>
      <c r="B13" s="34" t="s">
        <v>16</v>
      </c>
      <c r="C13" s="60">
        <v>1</v>
      </c>
      <c r="D13" s="61">
        <v>2</v>
      </c>
      <c r="E13" s="55">
        <v>1</v>
      </c>
      <c r="F13" s="56">
        <v>2</v>
      </c>
      <c r="G13" s="55">
        <v>2</v>
      </c>
      <c r="H13" s="56">
        <v>1</v>
      </c>
      <c r="I13" s="55">
        <v>1</v>
      </c>
      <c r="J13" s="56">
        <v>1</v>
      </c>
      <c r="K13" s="55">
        <v>1</v>
      </c>
      <c r="L13" s="57">
        <v>2</v>
      </c>
      <c r="M13" s="81"/>
      <c r="N13" s="82"/>
      <c r="O13" s="21">
        <f>SUM(C13,E13,G13,I13,K13,M13)</f>
        <v>6</v>
      </c>
      <c r="P13" s="21">
        <f>SUM(D13,F13,H13,J13,L13,N13)</f>
        <v>8</v>
      </c>
      <c r="Q13" s="22">
        <f>O13+P13</f>
        <v>14</v>
      </c>
      <c r="R13" s="23">
        <f>IF(Q13=0,0,O13/Q13)</f>
        <v>0.42857142857142855</v>
      </c>
      <c r="S13" s="29">
        <f>IF(COUNTA(C13:N13)&gt;0,IF(Q13/(COUNTA(C13:N13)*1.5)&gt;=0.75,0.75,0),0)</f>
        <v>0.75</v>
      </c>
      <c r="T13" s="41"/>
    </row>
    <row r="14" spans="1:21" x14ac:dyDescent="0.25">
      <c r="A14" s="30">
        <f t="shared" si="0"/>
        <v>12</v>
      </c>
      <c r="B14" s="34" t="s">
        <v>26</v>
      </c>
      <c r="C14" s="60">
        <v>2</v>
      </c>
      <c r="D14" s="61">
        <v>1</v>
      </c>
      <c r="E14" s="55">
        <v>2</v>
      </c>
      <c r="F14" s="56">
        <v>1</v>
      </c>
      <c r="G14" s="85">
        <v>0</v>
      </c>
      <c r="H14" s="78">
        <v>3</v>
      </c>
      <c r="I14" s="55">
        <v>1</v>
      </c>
      <c r="J14" s="56">
        <v>1</v>
      </c>
      <c r="K14" s="55">
        <v>1</v>
      </c>
      <c r="L14" s="57">
        <v>2</v>
      </c>
      <c r="M14" s="81"/>
      <c r="N14" s="82"/>
      <c r="O14" s="21">
        <f>SUM(C14,E14,G14,I14,K14,M14)</f>
        <v>6</v>
      </c>
      <c r="P14" s="21">
        <f>SUM(D14,F14,H14,J14,L14,N14)</f>
        <v>8</v>
      </c>
      <c r="Q14" s="22">
        <f>O14+P14</f>
        <v>14</v>
      </c>
      <c r="R14" s="23">
        <f>IF(Q14=0,0,O14/Q14)</f>
        <v>0.42857142857142855</v>
      </c>
      <c r="S14" s="29">
        <f>IF(COUNTA(C14:N14)&gt;0,IF(Q14/(COUNTA(C14:N14)*1.5)&gt;=0.75,0.75,0),0)</f>
        <v>0.75</v>
      </c>
      <c r="T14" s="41"/>
    </row>
    <row r="15" spans="1:21" x14ac:dyDescent="0.25">
      <c r="A15" s="30">
        <f t="shared" si="0"/>
        <v>14</v>
      </c>
      <c r="B15" s="34" t="s">
        <v>15</v>
      </c>
      <c r="C15" s="83">
        <v>0</v>
      </c>
      <c r="D15" s="52">
        <v>2</v>
      </c>
      <c r="E15" s="73"/>
      <c r="F15" s="54"/>
      <c r="G15" s="77">
        <v>1</v>
      </c>
      <c r="H15" s="78">
        <v>2</v>
      </c>
      <c r="I15" s="77">
        <v>1</v>
      </c>
      <c r="J15" s="78">
        <v>2</v>
      </c>
      <c r="K15" s="72">
        <v>2</v>
      </c>
      <c r="L15" s="57">
        <v>1</v>
      </c>
      <c r="M15" s="74">
        <v>1</v>
      </c>
      <c r="N15" s="59">
        <v>1</v>
      </c>
      <c r="O15" s="21">
        <f>SUM(C15,E15,G15,I15,K15,M15)</f>
        <v>5</v>
      </c>
      <c r="P15" s="21">
        <f>SUM(D15,F15,H15,J15,L15,N15)</f>
        <v>8</v>
      </c>
      <c r="Q15" s="22">
        <f>O15+P15</f>
        <v>13</v>
      </c>
      <c r="R15" s="23">
        <f>IF(Q15=0,0,O15/Q15)</f>
        <v>0.38461538461538464</v>
      </c>
      <c r="S15" s="29">
        <f>IF(COUNTA(C15:N15)&gt;0,IF(Q15/(COUNTA(C15:N15)*1.5)&gt;=0.75,0.75,0),0)</f>
        <v>0.75</v>
      </c>
      <c r="T15" s="41"/>
    </row>
    <row r="16" spans="1:21" x14ac:dyDescent="0.25">
      <c r="A16" s="30">
        <f t="shared" si="0"/>
        <v>15</v>
      </c>
      <c r="B16" s="34" t="s">
        <v>25</v>
      </c>
      <c r="C16" s="60">
        <v>1</v>
      </c>
      <c r="D16" s="61">
        <v>2</v>
      </c>
      <c r="E16" s="55">
        <v>0</v>
      </c>
      <c r="F16" s="56">
        <v>3</v>
      </c>
      <c r="G16" s="55">
        <v>1</v>
      </c>
      <c r="H16" s="56">
        <v>2</v>
      </c>
      <c r="I16" s="53"/>
      <c r="J16" s="54"/>
      <c r="K16" s="55">
        <v>1</v>
      </c>
      <c r="L16" s="57">
        <v>2</v>
      </c>
      <c r="M16" s="58">
        <v>2</v>
      </c>
      <c r="N16" s="59">
        <v>1</v>
      </c>
      <c r="O16" s="21">
        <f>SUM(C16,E16,G16,I16,K16,M16)</f>
        <v>5</v>
      </c>
      <c r="P16" s="21">
        <f>SUM(D16,F16,H16,J16,L16,N16)</f>
        <v>10</v>
      </c>
      <c r="Q16" s="22">
        <f>O16+P16</f>
        <v>15</v>
      </c>
      <c r="R16" s="23">
        <f>IF(Q16=0,0,O16/Q16)</f>
        <v>0.33333333333333331</v>
      </c>
      <c r="S16" s="29">
        <f>IF(COUNTA(C16:N16)&gt;0,IF(Q16/(COUNTA(C16:N16)*1.5)&gt;=0.75,0.75,0),0)</f>
        <v>0.75</v>
      </c>
      <c r="T16" s="41"/>
    </row>
    <row r="17" spans="1:20" x14ac:dyDescent="0.25">
      <c r="A17" s="30">
        <f t="shared" si="0"/>
        <v>16</v>
      </c>
      <c r="B17" s="34" t="s">
        <v>27</v>
      </c>
      <c r="C17" s="60">
        <v>1</v>
      </c>
      <c r="D17" s="61">
        <v>2</v>
      </c>
      <c r="E17" s="55">
        <v>1</v>
      </c>
      <c r="F17" s="56">
        <v>1</v>
      </c>
      <c r="G17" s="55">
        <v>0</v>
      </c>
      <c r="H17" s="56">
        <v>3</v>
      </c>
      <c r="I17" s="55">
        <v>1</v>
      </c>
      <c r="J17" s="56">
        <v>2</v>
      </c>
      <c r="K17" s="55">
        <v>1</v>
      </c>
      <c r="L17" s="57">
        <v>2</v>
      </c>
      <c r="M17" s="81"/>
      <c r="N17" s="82"/>
      <c r="O17" s="21">
        <f>SUM(C17,E17,G17,I17,K17,M17)</f>
        <v>4</v>
      </c>
      <c r="P17" s="21">
        <f>SUM(D17,F17,H17,J17,L17,N17)</f>
        <v>10</v>
      </c>
      <c r="Q17" s="22">
        <f>O17+P17</f>
        <v>14</v>
      </c>
      <c r="R17" s="23">
        <f>IF(Q17=0,0,O17/Q17)</f>
        <v>0.2857142857142857</v>
      </c>
      <c r="S17" s="29">
        <f>IF(COUNTA(C17:N17)&gt;0,IF(Q17/(COUNTA(C17:N17)*1.5)&gt;=0.75,0.75,0),0)</f>
        <v>0.75</v>
      </c>
      <c r="T17" s="41"/>
    </row>
    <row r="18" spans="1:20" x14ac:dyDescent="0.25">
      <c r="A18" s="30">
        <f t="shared" si="0"/>
        <v>17</v>
      </c>
      <c r="B18" s="34" t="s">
        <v>32</v>
      </c>
      <c r="C18" s="60">
        <v>1</v>
      </c>
      <c r="D18" s="61">
        <v>2</v>
      </c>
      <c r="E18" s="55">
        <v>0</v>
      </c>
      <c r="F18" s="56">
        <v>3</v>
      </c>
      <c r="G18" s="55">
        <v>1</v>
      </c>
      <c r="H18" s="56">
        <v>2</v>
      </c>
      <c r="I18" s="55">
        <v>0</v>
      </c>
      <c r="J18" s="56">
        <v>3</v>
      </c>
      <c r="K18" s="53"/>
      <c r="L18" s="66"/>
      <c r="M18" s="58">
        <v>2</v>
      </c>
      <c r="N18" s="59">
        <v>1</v>
      </c>
      <c r="O18" s="21">
        <f>SUM(C18,E18,G18,I18,K18,M18)</f>
        <v>4</v>
      </c>
      <c r="P18" s="21">
        <f>SUM(D18,F18,H18,J18,L18,N18)</f>
        <v>11</v>
      </c>
      <c r="Q18" s="22">
        <f>O18+P18</f>
        <v>15</v>
      </c>
      <c r="R18" s="23">
        <f>IF(Q18=0,0,O18/Q18)</f>
        <v>0.26666666666666666</v>
      </c>
      <c r="S18" s="29">
        <f>IF(COUNTA(C18:N18)&gt;0,IF(Q18/(COUNTA(C18:N18)*1.5)&gt;=0.75,0.75,0),0)</f>
        <v>0.75</v>
      </c>
      <c r="T18" s="41"/>
    </row>
    <row r="19" spans="1:20" x14ac:dyDescent="0.25">
      <c r="A19" s="30">
        <f t="shared" si="0"/>
        <v>18</v>
      </c>
      <c r="B19" s="34" t="s">
        <v>33</v>
      </c>
      <c r="C19" s="69"/>
      <c r="D19" s="70"/>
      <c r="E19" s="55">
        <v>1</v>
      </c>
      <c r="F19" s="56">
        <v>2</v>
      </c>
      <c r="G19" s="55">
        <v>1</v>
      </c>
      <c r="H19" s="56">
        <v>2</v>
      </c>
      <c r="I19" s="55">
        <v>0</v>
      </c>
      <c r="J19" s="56">
        <v>3</v>
      </c>
      <c r="K19" s="55">
        <v>1</v>
      </c>
      <c r="L19" s="57">
        <v>2</v>
      </c>
      <c r="M19" s="58">
        <v>0</v>
      </c>
      <c r="N19" s="59">
        <v>3</v>
      </c>
      <c r="O19" s="21">
        <f>SUM(C19,E19,G19,I19,K19,M19)</f>
        <v>3</v>
      </c>
      <c r="P19" s="21">
        <f>SUM(D19,F19,H19,J19,L19,N19)</f>
        <v>12</v>
      </c>
      <c r="Q19" s="22">
        <f>O19+P19</f>
        <v>15</v>
      </c>
      <c r="R19" s="23">
        <f>IF(Q19=0,0,O19/Q19)</f>
        <v>0.2</v>
      </c>
      <c r="S19" s="29">
        <f>IF(COUNTA(C19:N19)&gt;0,IF(Q19/(COUNTA(C19:N19)*1.5)&gt;=0.75,0.75,0),0)</f>
        <v>0.75</v>
      </c>
      <c r="T19" s="41"/>
    </row>
    <row r="20" spans="1:20" x14ac:dyDescent="0.25">
      <c r="A20" s="30" t="str">
        <f t="shared" si="0"/>
        <v/>
      </c>
      <c r="B20" s="34" t="s">
        <v>28</v>
      </c>
      <c r="C20" s="60"/>
      <c r="D20" s="61"/>
      <c r="E20" s="55"/>
      <c r="F20" s="56"/>
      <c r="G20" s="55"/>
      <c r="H20" s="56"/>
      <c r="I20" s="53"/>
      <c r="J20" s="54"/>
      <c r="K20" s="55"/>
      <c r="L20" s="57"/>
      <c r="M20" s="58">
        <v>1</v>
      </c>
      <c r="N20" s="59">
        <v>1</v>
      </c>
      <c r="O20" s="21">
        <f>SUM(C20,E20,G20,I20,K20,M20)</f>
        <v>1</v>
      </c>
      <c r="P20" s="21">
        <f>SUM(D20,F20,H20,J20,L20,N20)</f>
        <v>1</v>
      </c>
      <c r="Q20" s="22">
        <f>O20+P20</f>
        <v>2</v>
      </c>
      <c r="R20" s="23">
        <f>IF(Q20=0,0,O20/Q20)</f>
        <v>0.5</v>
      </c>
      <c r="S20" s="29">
        <f>IF(COUNTA(C20:N20)&gt;0,IF(Q20/(COUNTA(C20:N20)*1.5)&gt;=0.75,0.75,0),0)</f>
        <v>0</v>
      </c>
      <c r="T20" s="41"/>
    </row>
    <row r="21" spans="1:20" x14ac:dyDescent="0.25">
      <c r="A21" s="30" t="str">
        <f t="shared" si="0"/>
        <v/>
      </c>
      <c r="B21" s="34" t="s">
        <v>34</v>
      </c>
      <c r="C21" s="86">
        <v>1</v>
      </c>
      <c r="D21" s="87">
        <v>0</v>
      </c>
      <c r="E21" s="53"/>
      <c r="F21" s="54"/>
      <c r="G21" s="64"/>
      <c r="H21" s="65"/>
      <c r="I21" s="64"/>
      <c r="J21" s="65"/>
      <c r="K21" s="64"/>
      <c r="L21" s="88"/>
      <c r="M21" s="67">
        <v>0</v>
      </c>
      <c r="N21" s="68">
        <v>1</v>
      </c>
      <c r="O21" s="21">
        <f>SUM(C21,E21,G21,I21,K21,M21)</f>
        <v>1</v>
      </c>
      <c r="P21" s="21">
        <f>SUM(D21,F21,H21,J21,L21,N21)</f>
        <v>1</v>
      </c>
      <c r="Q21" s="22">
        <f>O21+P21</f>
        <v>2</v>
      </c>
      <c r="R21" s="23">
        <f>IF(Q21=0,0,O21/Q21)</f>
        <v>0.5</v>
      </c>
      <c r="S21" s="29">
        <f>IF(COUNTA(C21:N21)&gt;0,IF(Q21/(COUNTA(C21:N21)*1.5)&gt;=0.75,0.75,0),0)</f>
        <v>0</v>
      </c>
      <c r="T21" s="41"/>
    </row>
    <row r="22" spans="1:20" x14ac:dyDescent="0.25">
      <c r="A22" s="30" t="str">
        <f t="shared" si="0"/>
        <v/>
      </c>
      <c r="B22" s="34" t="s">
        <v>17</v>
      </c>
      <c r="C22" s="60"/>
      <c r="D22" s="61"/>
      <c r="E22" s="55">
        <v>1</v>
      </c>
      <c r="F22" s="56">
        <v>0</v>
      </c>
      <c r="G22" s="55"/>
      <c r="H22" s="56"/>
      <c r="I22" s="55">
        <v>0</v>
      </c>
      <c r="J22" s="56">
        <v>1</v>
      </c>
      <c r="K22" s="55"/>
      <c r="L22" s="57"/>
      <c r="M22" s="81"/>
      <c r="N22" s="82"/>
      <c r="O22" s="21">
        <f>SUM(C22,E22,G22,I22,K22,M22)</f>
        <v>1</v>
      </c>
      <c r="P22" s="21">
        <f>SUM(D22,F22,H22,J22,L22,N22)</f>
        <v>1</v>
      </c>
      <c r="Q22" s="22">
        <f>O22+P22</f>
        <v>2</v>
      </c>
      <c r="R22" s="23">
        <f>IF(Q22=0,0,O22/Q22)</f>
        <v>0.5</v>
      </c>
      <c r="S22" s="29">
        <f>IF(COUNTA(C22:N22)&gt;0,IF(Q22/(COUNTA(C22:N22)*1.5)&gt;=0.75,0.75,0),0)</f>
        <v>0</v>
      </c>
      <c r="T22" s="41"/>
    </row>
    <row r="23" spans="1:20" x14ac:dyDescent="0.25">
      <c r="A23" s="30" t="str">
        <f t="shared" si="0"/>
        <v/>
      </c>
      <c r="B23" s="34" t="s">
        <v>37</v>
      </c>
      <c r="C23" s="60"/>
      <c r="D23" s="61"/>
      <c r="E23" s="55"/>
      <c r="F23" s="56"/>
      <c r="G23" s="55"/>
      <c r="H23" s="56"/>
      <c r="I23" s="55">
        <v>0</v>
      </c>
      <c r="J23" s="56">
        <v>1</v>
      </c>
      <c r="K23" s="55"/>
      <c r="L23" s="57"/>
      <c r="M23" s="81"/>
      <c r="N23" s="82"/>
      <c r="O23" s="21">
        <f>SUM(C23,E23,G23,I23,K23,M23)</f>
        <v>0</v>
      </c>
      <c r="P23" s="21">
        <f>SUM(D23,F23,H23,J23,L23,N23)</f>
        <v>1</v>
      </c>
      <c r="Q23" s="22">
        <f>O23+P23</f>
        <v>1</v>
      </c>
      <c r="R23" s="23">
        <f>IF(Q23=0,0,O23/Q23)</f>
        <v>0</v>
      </c>
      <c r="S23" s="29">
        <f>IF(COUNTA(C23:N23)&gt;0,IF(Q23/(COUNTA(C23:N23)*1.5)&gt;=0.75,0.75,0),0)</f>
        <v>0</v>
      </c>
      <c r="T23" s="41"/>
    </row>
    <row r="24" spans="1:20" x14ac:dyDescent="0.25">
      <c r="A24" s="30" t="str">
        <f t="shared" si="0"/>
        <v/>
      </c>
      <c r="B24" s="34" t="s">
        <v>35</v>
      </c>
      <c r="C24" s="86">
        <v>0</v>
      </c>
      <c r="D24" s="87">
        <v>1</v>
      </c>
      <c r="E24" s="53"/>
      <c r="F24" s="54"/>
      <c r="G24" s="64"/>
      <c r="H24" s="65"/>
      <c r="I24" s="64"/>
      <c r="J24" s="65"/>
      <c r="K24" s="64"/>
      <c r="L24" s="88"/>
      <c r="M24" s="67">
        <v>0</v>
      </c>
      <c r="N24" s="68">
        <v>1</v>
      </c>
      <c r="O24" s="21">
        <f>SUM(C24,E24,G24,I24,K24,M24)</f>
        <v>0</v>
      </c>
      <c r="P24" s="21">
        <f>SUM(D24,F24,H24,J24,L24,N24)</f>
        <v>2</v>
      </c>
      <c r="Q24" s="22">
        <f>O24+P24</f>
        <v>2</v>
      </c>
      <c r="R24" s="23">
        <f>IF(Q24=0,0,O24/Q24)</f>
        <v>0</v>
      </c>
      <c r="S24" s="29">
        <f>IF(COUNTA(C24:N24)&gt;0,IF(Q24/(COUNTA(C24:N24)*1.5)&gt;=0.75,0.75,0),0)</f>
        <v>0</v>
      </c>
      <c r="T24" s="41"/>
    </row>
    <row r="25" spans="1:20" x14ac:dyDescent="0.25">
      <c r="A25" s="30" t="str">
        <f t="shared" si="0"/>
        <v/>
      </c>
      <c r="B25" s="34"/>
      <c r="C25" s="60"/>
      <c r="D25" s="61"/>
      <c r="E25" s="55"/>
      <c r="F25" s="56"/>
      <c r="G25" s="55"/>
      <c r="H25" s="56"/>
      <c r="I25" s="55"/>
      <c r="J25" s="56"/>
      <c r="K25" s="85"/>
      <c r="L25" s="79"/>
      <c r="M25" s="89"/>
      <c r="N25" s="59"/>
      <c r="O25" s="21">
        <f t="shared" ref="O25:O29" si="1">SUM(C25,E25,G25,I25,K25,M25)</f>
        <v>0</v>
      </c>
      <c r="P25" s="21">
        <f t="shared" ref="P25:P29" si="2">SUM(D25,F25,H25,J25,L25,N25)</f>
        <v>0</v>
      </c>
      <c r="Q25" s="22">
        <f t="shared" ref="Q25:Q29" si="3">O25+P25</f>
        <v>0</v>
      </c>
      <c r="R25" s="23">
        <f t="shared" ref="R25:R29" si="4">IF(Q25=0,0,O25/Q25)</f>
        <v>0</v>
      </c>
      <c r="S25" s="29">
        <f t="shared" ref="S25:S29" si="5">IF(COUNTA(C25:N25)&gt;0,IF(Q25/(COUNTA(C25:N25)*1.5)&gt;=0.75,0.75,0),0)</f>
        <v>0</v>
      </c>
      <c r="T25" s="41"/>
    </row>
    <row r="26" spans="1:20" x14ac:dyDescent="0.25">
      <c r="A26" s="30" t="str">
        <f t="shared" si="0"/>
        <v/>
      </c>
      <c r="B26" s="34"/>
      <c r="C26" s="60"/>
      <c r="D26" s="61"/>
      <c r="E26" s="55"/>
      <c r="F26" s="56"/>
      <c r="G26" s="55"/>
      <c r="H26" s="56"/>
      <c r="I26" s="55"/>
      <c r="J26" s="56"/>
      <c r="K26" s="55"/>
      <c r="L26" s="57"/>
      <c r="M26" s="58"/>
      <c r="N26" s="59"/>
      <c r="O26" s="21">
        <f t="shared" si="1"/>
        <v>0</v>
      </c>
      <c r="P26" s="21">
        <f t="shared" si="2"/>
        <v>0</v>
      </c>
      <c r="Q26" s="22">
        <f t="shared" si="3"/>
        <v>0</v>
      </c>
      <c r="R26" s="23">
        <f t="shared" si="4"/>
        <v>0</v>
      </c>
      <c r="S26" s="29">
        <f t="shared" si="5"/>
        <v>0</v>
      </c>
      <c r="T26" s="41"/>
    </row>
    <row r="27" spans="1:20" x14ac:dyDescent="0.25">
      <c r="A27" s="30" t="str">
        <f t="shared" si="0"/>
        <v/>
      </c>
      <c r="B27" s="34"/>
      <c r="C27" s="60"/>
      <c r="D27" s="61"/>
      <c r="E27" s="55"/>
      <c r="F27" s="56"/>
      <c r="G27" s="55"/>
      <c r="H27" s="56"/>
      <c r="I27" s="55"/>
      <c r="J27" s="56"/>
      <c r="K27" s="55"/>
      <c r="L27" s="57"/>
      <c r="M27" s="58"/>
      <c r="N27" s="59"/>
      <c r="O27" s="21">
        <f t="shared" si="1"/>
        <v>0</v>
      </c>
      <c r="P27" s="21">
        <f t="shared" si="2"/>
        <v>0</v>
      </c>
      <c r="Q27" s="22">
        <f t="shared" si="3"/>
        <v>0</v>
      </c>
      <c r="R27" s="23">
        <f t="shared" si="4"/>
        <v>0</v>
      </c>
      <c r="S27" s="29">
        <f t="shared" si="5"/>
        <v>0</v>
      </c>
      <c r="T27" s="41"/>
    </row>
    <row r="28" spans="1:20" x14ac:dyDescent="0.25">
      <c r="A28" s="30" t="str">
        <f t="shared" si="0"/>
        <v/>
      </c>
      <c r="B28" s="34"/>
      <c r="C28" s="60"/>
      <c r="D28" s="61"/>
      <c r="E28" s="55"/>
      <c r="F28" s="56"/>
      <c r="G28" s="55"/>
      <c r="H28" s="56"/>
      <c r="I28" s="55"/>
      <c r="J28" s="56"/>
      <c r="K28" s="55"/>
      <c r="L28" s="57"/>
      <c r="M28" s="58"/>
      <c r="N28" s="59"/>
      <c r="O28" s="21">
        <f t="shared" si="1"/>
        <v>0</v>
      </c>
      <c r="P28" s="21">
        <f t="shared" si="2"/>
        <v>0</v>
      </c>
      <c r="Q28" s="22">
        <f t="shared" si="3"/>
        <v>0</v>
      </c>
      <c r="R28" s="23">
        <f t="shared" si="4"/>
        <v>0</v>
      </c>
      <c r="S28" s="29">
        <f t="shared" si="5"/>
        <v>0</v>
      </c>
      <c r="T28" s="41"/>
    </row>
    <row r="29" spans="1:20" ht="15.75" thickBot="1" x14ac:dyDescent="0.3">
      <c r="A29" s="30" t="str">
        <f t="shared" si="0"/>
        <v/>
      </c>
      <c r="B29" s="37"/>
      <c r="C29" s="90"/>
      <c r="D29" s="91"/>
      <c r="E29" s="92"/>
      <c r="F29" s="93"/>
      <c r="G29" s="92"/>
      <c r="H29" s="93"/>
      <c r="I29" s="92"/>
      <c r="J29" s="93"/>
      <c r="K29" s="92"/>
      <c r="L29" s="94"/>
      <c r="M29" s="95"/>
      <c r="N29" s="96"/>
      <c r="O29" s="21">
        <f t="shared" si="1"/>
        <v>0</v>
      </c>
      <c r="P29" s="21">
        <f t="shared" si="2"/>
        <v>0</v>
      </c>
      <c r="Q29" s="22">
        <f t="shared" si="3"/>
        <v>0</v>
      </c>
      <c r="R29" s="23">
        <f t="shared" si="4"/>
        <v>0</v>
      </c>
      <c r="S29" s="29">
        <f t="shared" si="5"/>
        <v>0</v>
      </c>
      <c r="T29" s="41"/>
    </row>
    <row r="30" spans="1:20" x14ac:dyDescent="0.25">
      <c r="C30" s="97">
        <f>SUM(C2:C29)</f>
        <v>24</v>
      </c>
      <c r="D30" s="97">
        <f t="shared" ref="D30:N30" si="6">SUM(D2:D29)</f>
        <v>21</v>
      </c>
      <c r="E30" s="97">
        <f t="shared" si="6"/>
        <v>19</v>
      </c>
      <c r="F30" s="97">
        <f t="shared" si="6"/>
        <v>26</v>
      </c>
      <c r="G30" s="97">
        <f t="shared" si="6"/>
        <v>21</v>
      </c>
      <c r="H30" s="97">
        <f t="shared" si="6"/>
        <v>24</v>
      </c>
      <c r="I30" s="97">
        <f t="shared" si="6"/>
        <v>20</v>
      </c>
      <c r="J30" s="97">
        <f t="shared" si="6"/>
        <v>25</v>
      </c>
      <c r="K30" s="97">
        <f t="shared" si="6"/>
        <v>23</v>
      </c>
      <c r="L30" s="97">
        <f t="shared" si="6"/>
        <v>22</v>
      </c>
      <c r="M30" s="97">
        <f t="shared" si="6"/>
        <v>28</v>
      </c>
      <c r="N30" s="97">
        <f t="shared" si="6"/>
        <v>17</v>
      </c>
      <c r="O30" s="8">
        <f>SUM(O2:O29)</f>
        <v>135</v>
      </c>
      <c r="P30" s="8">
        <f>SUM(P2:P29)</f>
        <v>135</v>
      </c>
    </row>
  </sheetData>
  <sortState ref="B2:T24">
    <sortCondition descending="1" ref="S2:S24"/>
    <sortCondition descending="1" ref="R2:R24"/>
    <sortCondition ref="B2:B24"/>
  </sortState>
  <mergeCells count="6">
    <mergeCell ref="M1:N1"/>
    <mergeCell ref="C1:D1"/>
    <mergeCell ref="E1:F1"/>
    <mergeCell ref="G1:H1"/>
    <mergeCell ref="I1:J1"/>
    <mergeCell ref="K1:L1"/>
  </mergeCells>
  <printOptions horizontalCentered="1"/>
  <pageMargins left="0.45" right="0.45" top="0.75" bottom="0.5" header="0.3" footer="0.3"/>
  <pageSetup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T2" sqref="T2"/>
    </sheetView>
  </sheetViews>
  <sheetFormatPr defaultRowHeight="15" x14ac:dyDescent="0.25"/>
  <cols>
    <col min="1" max="1" width="3.7109375" style="30" bestFit="1" customWidth="1"/>
    <col min="2" max="2" width="19.28515625" style="7" bestFit="1" customWidth="1"/>
    <col min="3" max="14" width="5.7109375" style="97" customWidth="1"/>
    <col min="15" max="16" width="4.7109375" style="8" bestFit="1" customWidth="1"/>
    <col min="17" max="17" width="3.7109375" style="8" hidden="1" customWidth="1"/>
    <col min="18" max="18" width="9.140625" style="9"/>
    <col min="19" max="19" width="0" style="7" hidden="1" customWidth="1"/>
    <col min="20" max="20" width="6.7109375" style="30" bestFit="1" customWidth="1"/>
    <col min="21" max="21" width="9.140625" style="40"/>
    <col min="22" max="16384" width="9.140625" style="7"/>
  </cols>
  <sheetData>
    <row r="1" spans="1:21" s="6" customFormat="1" ht="15.75" thickBot="1" x14ac:dyDescent="0.3">
      <c r="A1" s="30"/>
      <c r="C1" s="112" t="s">
        <v>0</v>
      </c>
      <c r="D1" s="113"/>
      <c r="E1" s="110" t="s">
        <v>1</v>
      </c>
      <c r="F1" s="113"/>
      <c r="G1" s="110" t="s">
        <v>3</v>
      </c>
      <c r="H1" s="113"/>
      <c r="I1" s="110" t="s">
        <v>6</v>
      </c>
      <c r="J1" s="113"/>
      <c r="K1" s="110" t="s">
        <v>4</v>
      </c>
      <c r="L1" s="113"/>
      <c r="M1" s="110" t="s">
        <v>5</v>
      </c>
      <c r="N1" s="111"/>
      <c r="O1" s="30" t="s">
        <v>7</v>
      </c>
      <c r="P1" s="30" t="s">
        <v>8</v>
      </c>
      <c r="Q1" s="30" t="s">
        <v>9</v>
      </c>
      <c r="R1" s="28" t="s">
        <v>10</v>
      </c>
      <c r="T1" s="30" t="s">
        <v>11</v>
      </c>
      <c r="U1" s="39"/>
    </row>
    <row r="2" spans="1:21" ht="15.75" thickTop="1" x14ac:dyDescent="0.25">
      <c r="A2" s="30" t="s">
        <v>42</v>
      </c>
      <c r="B2" s="33" t="s">
        <v>43</v>
      </c>
      <c r="C2" s="42">
        <v>3</v>
      </c>
      <c r="D2" s="43">
        <v>0</v>
      </c>
      <c r="E2" s="44"/>
      <c r="F2" s="45"/>
      <c r="G2" s="46">
        <v>1</v>
      </c>
      <c r="H2" s="47">
        <v>2</v>
      </c>
      <c r="I2" s="46">
        <v>3</v>
      </c>
      <c r="J2" s="47">
        <v>0</v>
      </c>
      <c r="K2" s="46">
        <v>2</v>
      </c>
      <c r="L2" s="48">
        <v>1</v>
      </c>
      <c r="M2" s="49">
        <v>3</v>
      </c>
      <c r="N2" s="50">
        <v>0</v>
      </c>
      <c r="O2" s="21">
        <f t="shared" ref="O2:P7" si="0">SUM(C2,E2,G2,I2,K2,M2)</f>
        <v>12</v>
      </c>
      <c r="P2" s="21">
        <f t="shared" si="0"/>
        <v>3</v>
      </c>
      <c r="Q2" s="22">
        <f t="shared" ref="Q2:Q7" si="1">O2+P2</f>
        <v>15</v>
      </c>
      <c r="R2" s="23">
        <f t="shared" ref="R2:R7" si="2">IF(Q2=0,0,O2/Q2)</f>
        <v>0.8</v>
      </c>
      <c r="S2" s="29">
        <f t="shared" ref="S2:S7" si="3">IF(COUNTA(C2:N2)&gt;0,IF(Q2/(COUNTA(C2:N2)*1.5)&gt;=0.75,0.75,0),0)</f>
        <v>0.75</v>
      </c>
      <c r="T2" s="41"/>
    </row>
    <row r="3" spans="1:21" x14ac:dyDescent="0.25">
      <c r="A3" s="30" t="s">
        <v>42</v>
      </c>
      <c r="B3" s="38" t="s">
        <v>44</v>
      </c>
      <c r="C3" s="60">
        <v>1</v>
      </c>
      <c r="D3" s="61">
        <v>2</v>
      </c>
      <c r="E3" s="53"/>
      <c r="F3" s="54"/>
      <c r="G3" s="55">
        <v>2</v>
      </c>
      <c r="H3" s="56">
        <v>1</v>
      </c>
      <c r="I3" s="55">
        <v>2</v>
      </c>
      <c r="J3" s="56">
        <v>1</v>
      </c>
      <c r="K3" s="55">
        <v>1</v>
      </c>
      <c r="L3" s="57">
        <v>2</v>
      </c>
      <c r="M3" s="58">
        <v>3</v>
      </c>
      <c r="N3" s="59">
        <v>0</v>
      </c>
      <c r="O3" s="21">
        <f t="shared" si="0"/>
        <v>9</v>
      </c>
      <c r="P3" s="21">
        <f t="shared" si="0"/>
        <v>6</v>
      </c>
      <c r="Q3" s="22">
        <f t="shared" si="1"/>
        <v>15</v>
      </c>
      <c r="R3" s="23">
        <f t="shared" si="2"/>
        <v>0.6</v>
      </c>
      <c r="S3" s="29">
        <f t="shared" si="3"/>
        <v>0.75</v>
      </c>
      <c r="T3" s="41"/>
    </row>
    <row r="4" spans="1:21" x14ac:dyDescent="0.25">
      <c r="A4" s="30" t="s">
        <v>42</v>
      </c>
      <c r="B4" s="34" t="s">
        <v>45</v>
      </c>
      <c r="C4" s="60">
        <v>3</v>
      </c>
      <c r="D4" s="61">
        <v>0</v>
      </c>
      <c r="E4" s="53"/>
      <c r="F4" s="54"/>
      <c r="G4" s="55">
        <v>0</v>
      </c>
      <c r="H4" s="56">
        <v>3</v>
      </c>
      <c r="I4" s="55">
        <v>1</v>
      </c>
      <c r="J4" s="56">
        <v>2</v>
      </c>
      <c r="K4" s="55">
        <v>1</v>
      </c>
      <c r="L4" s="57">
        <v>2</v>
      </c>
      <c r="M4" s="58">
        <v>3</v>
      </c>
      <c r="N4" s="59">
        <v>0</v>
      </c>
      <c r="O4" s="21">
        <f t="shared" si="0"/>
        <v>8</v>
      </c>
      <c r="P4" s="21">
        <f t="shared" si="0"/>
        <v>7</v>
      </c>
      <c r="Q4" s="22">
        <f t="shared" si="1"/>
        <v>15</v>
      </c>
      <c r="R4" s="23">
        <f t="shared" si="2"/>
        <v>0.53333333333333333</v>
      </c>
      <c r="S4" s="29">
        <f t="shared" si="3"/>
        <v>0.75</v>
      </c>
      <c r="T4" s="41"/>
    </row>
    <row r="5" spans="1:21" x14ac:dyDescent="0.25">
      <c r="A5" s="30" t="s">
        <v>39</v>
      </c>
      <c r="B5" s="34" t="s">
        <v>38</v>
      </c>
      <c r="C5" s="51">
        <v>2</v>
      </c>
      <c r="D5" s="52">
        <v>1</v>
      </c>
      <c r="E5" s="53"/>
      <c r="F5" s="54"/>
      <c r="G5" s="55">
        <v>3</v>
      </c>
      <c r="H5" s="56">
        <v>0</v>
      </c>
      <c r="I5" s="55">
        <v>2</v>
      </c>
      <c r="J5" s="56">
        <v>1</v>
      </c>
      <c r="K5" s="55">
        <v>2</v>
      </c>
      <c r="L5" s="57">
        <v>1</v>
      </c>
      <c r="M5" s="58">
        <v>3</v>
      </c>
      <c r="N5" s="59">
        <v>0</v>
      </c>
      <c r="O5" s="21">
        <f t="shared" si="0"/>
        <v>12</v>
      </c>
      <c r="P5" s="21">
        <f t="shared" si="0"/>
        <v>3</v>
      </c>
      <c r="Q5" s="22">
        <f t="shared" si="1"/>
        <v>15</v>
      </c>
      <c r="R5" s="23">
        <f t="shared" si="2"/>
        <v>0.8</v>
      </c>
      <c r="S5" s="29">
        <f t="shared" si="3"/>
        <v>0.75</v>
      </c>
      <c r="T5" s="41"/>
    </row>
    <row r="6" spans="1:21" x14ac:dyDescent="0.25">
      <c r="A6" s="30" t="s">
        <v>39</v>
      </c>
      <c r="B6" s="34" t="s">
        <v>40</v>
      </c>
      <c r="C6" s="51">
        <v>3</v>
      </c>
      <c r="D6" s="52">
        <v>0</v>
      </c>
      <c r="E6" s="53"/>
      <c r="F6" s="54"/>
      <c r="G6" s="55">
        <v>1</v>
      </c>
      <c r="H6" s="56">
        <v>2</v>
      </c>
      <c r="I6" s="55">
        <v>2</v>
      </c>
      <c r="J6" s="56">
        <v>1</v>
      </c>
      <c r="K6" s="55">
        <v>1</v>
      </c>
      <c r="L6" s="57">
        <v>2</v>
      </c>
      <c r="M6" s="58">
        <v>2</v>
      </c>
      <c r="N6" s="59">
        <v>1</v>
      </c>
      <c r="O6" s="21">
        <f t="shared" si="0"/>
        <v>9</v>
      </c>
      <c r="P6" s="21">
        <f t="shared" si="0"/>
        <v>6</v>
      </c>
      <c r="Q6" s="22">
        <f t="shared" si="1"/>
        <v>15</v>
      </c>
      <c r="R6" s="23">
        <f t="shared" si="2"/>
        <v>0.6</v>
      </c>
      <c r="S6" s="29">
        <f t="shared" si="3"/>
        <v>0.75</v>
      </c>
      <c r="T6" s="41"/>
    </row>
    <row r="7" spans="1:21" x14ac:dyDescent="0.25">
      <c r="A7" s="30" t="s">
        <v>39</v>
      </c>
      <c r="B7" s="34" t="s">
        <v>41</v>
      </c>
      <c r="C7" s="60">
        <v>1</v>
      </c>
      <c r="D7" s="61">
        <v>2</v>
      </c>
      <c r="E7" s="53"/>
      <c r="F7" s="54"/>
      <c r="G7" s="55">
        <v>2</v>
      </c>
      <c r="H7" s="56">
        <v>1</v>
      </c>
      <c r="I7" s="55">
        <v>0</v>
      </c>
      <c r="J7" s="56">
        <v>3</v>
      </c>
      <c r="K7" s="55">
        <v>0</v>
      </c>
      <c r="L7" s="57">
        <v>1</v>
      </c>
      <c r="M7" s="58">
        <v>0</v>
      </c>
      <c r="N7" s="59">
        <v>1</v>
      </c>
      <c r="O7" s="21">
        <f t="shared" si="0"/>
        <v>3</v>
      </c>
      <c r="P7" s="21">
        <f t="shared" si="0"/>
        <v>8</v>
      </c>
      <c r="Q7" s="22">
        <f t="shared" si="1"/>
        <v>11</v>
      </c>
      <c r="R7" s="23">
        <f t="shared" si="2"/>
        <v>0.27272727272727271</v>
      </c>
      <c r="S7" s="29">
        <f t="shared" si="3"/>
        <v>0</v>
      </c>
      <c r="T7" s="41"/>
    </row>
    <row r="8" spans="1:21" x14ac:dyDescent="0.25">
      <c r="A8" s="30" t="s">
        <v>39</v>
      </c>
      <c r="B8" s="34" t="s">
        <v>46</v>
      </c>
      <c r="C8" s="60"/>
      <c r="D8" s="61"/>
      <c r="E8" s="53"/>
      <c r="F8" s="54"/>
      <c r="G8" s="55"/>
      <c r="H8" s="56"/>
      <c r="I8" s="55"/>
      <c r="J8" s="56"/>
      <c r="K8" s="55">
        <v>1</v>
      </c>
      <c r="L8" s="57">
        <v>1</v>
      </c>
      <c r="M8" s="58">
        <v>1</v>
      </c>
      <c r="N8" s="59">
        <v>0</v>
      </c>
      <c r="O8" s="21">
        <f t="shared" ref="O8:O29" si="4">SUM(C8,E8,G8,I8,K8,M8)</f>
        <v>2</v>
      </c>
      <c r="P8" s="21">
        <f t="shared" ref="P8:P29" si="5">SUM(D8,F8,H8,J8,L8,N8)</f>
        <v>1</v>
      </c>
      <c r="Q8" s="22">
        <f t="shared" ref="Q8:Q29" si="6">O8+P8</f>
        <v>3</v>
      </c>
      <c r="R8" s="23">
        <f t="shared" ref="R8:R29" si="7">IF(Q8=0,0,O8/Q8)</f>
        <v>0.66666666666666663</v>
      </c>
      <c r="S8" s="29">
        <f t="shared" ref="S8:S29" si="8">IF(COUNTA(C8:N8)&gt;0,IF(Q8/(COUNTA(C8:N8)*1.5)&gt;=0.75,0.75,0),0)</f>
        <v>0</v>
      </c>
      <c r="T8" s="41"/>
    </row>
    <row r="9" spans="1:21" x14ac:dyDescent="0.25">
      <c r="A9" s="30" t="s">
        <v>39</v>
      </c>
      <c r="B9" s="34" t="s">
        <v>47</v>
      </c>
      <c r="C9" s="71"/>
      <c r="D9" s="61"/>
      <c r="E9" s="73"/>
      <c r="F9" s="54"/>
      <c r="G9" s="72"/>
      <c r="H9" s="56"/>
      <c r="I9" s="72"/>
      <c r="J9" s="56"/>
      <c r="K9" s="72"/>
      <c r="L9" s="57"/>
      <c r="M9" s="74">
        <v>1</v>
      </c>
      <c r="N9" s="59">
        <v>0</v>
      </c>
      <c r="O9" s="21">
        <f t="shared" si="4"/>
        <v>1</v>
      </c>
      <c r="P9" s="21">
        <f t="shared" si="5"/>
        <v>0</v>
      </c>
      <c r="Q9" s="22">
        <f t="shared" si="6"/>
        <v>1</v>
      </c>
      <c r="R9" s="23">
        <f t="shared" si="7"/>
        <v>1</v>
      </c>
      <c r="S9" s="29">
        <f t="shared" si="8"/>
        <v>0</v>
      </c>
      <c r="T9" s="41"/>
    </row>
    <row r="10" spans="1:21" x14ac:dyDescent="0.25">
      <c r="B10" s="34"/>
      <c r="C10" s="83"/>
      <c r="D10" s="52"/>
      <c r="E10" s="73"/>
      <c r="F10" s="54"/>
      <c r="G10" s="72"/>
      <c r="H10" s="56"/>
      <c r="I10" s="77"/>
      <c r="J10" s="78"/>
      <c r="K10" s="77"/>
      <c r="L10" s="79"/>
      <c r="M10" s="80"/>
      <c r="N10" s="59"/>
      <c r="O10" s="21">
        <f t="shared" si="4"/>
        <v>0</v>
      </c>
      <c r="P10" s="21">
        <f t="shared" si="5"/>
        <v>0</v>
      </c>
      <c r="Q10" s="22">
        <f t="shared" si="6"/>
        <v>0</v>
      </c>
      <c r="R10" s="23">
        <f t="shared" si="7"/>
        <v>0</v>
      </c>
      <c r="S10" s="29">
        <f t="shared" si="8"/>
        <v>0</v>
      </c>
      <c r="T10" s="41"/>
    </row>
    <row r="11" spans="1:21" x14ac:dyDescent="0.25">
      <c r="B11" s="34"/>
      <c r="C11" s="60"/>
      <c r="D11" s="61"/>
      <c r="E11" s="53"/>
      <c r="F11" s="54"/>
      <c r="G11" s="55"/>
      <c r="H11" s="56"/>
      <c r="I11" s="55"/>
      <c r="J11" s="56"/>
      <c r="K11" s="55"/>
      <c r="L11" s="57"/>
      <c r="M11" s="58"/>
      <c r="N11" s="59"/>
      <c r="O11" s="21">
        <f t="shared" si="4"/>
        <v>0</v>
      </c>
      <c r="P11" s="21">
        <f t="shared" si="5"/>
        <v>0</v>
      </c>
      <c r="Q11" s="22">
        <f t="shared" si="6"/>
        <v>0</v>
      </c>
      <c r="R11" s="23">
        <f t="shared" si="7"/>
        <v>0</v>
      </c>
      <c r="S11" s="29">
        <f t="shared" si="8"/>
        <v>0</v>
      </c>
      <c r="T11" s="41"/>
    </row>
    <row r="12" spans="1:21" x14ac:dyDescent="0.25">
      <c r="B12" s="34"/>
      <c r="C12" s="83"/>
      <c r="D12" s="52"/>
      <c r="E12" s="73"/>
      <c r="F12" s="54"/>
      <c r="G12" s="77"/>
      <c r="H12" s="78"/>
      <c r="I12" s="72"/>
      <c r="J12" s="56"/>
      <c r="K12" s="72"/>
      <c r="L12" s="57"/>
      <c r="M12" s="74"/>
      <c r="N12" s="84"/>
      <c r="O12" s="21">
        <f t="shared" si="4"/>
        <v>0</v>
      </c>
      <c r="P12" s="21">
        <f t="shared" si="5"/>
        <v>0</v>
      </c>
      <c r="Q12" s="22">
        <f t="shared" si="6"/>
        <v>0</v>
      </c>
      <c r="R12" s="23">
        <f t="shared" si="7"/>
        <v>0</v>
      </c>
      <c r="S12" s="29">
        <f t="shared" si="8"/>
        <v>0</v>
      </c>
      <c r="T12" s="41"/>
    </row>
    <row r="13" spans="1:21" x14ac:dyDescent="0.25">
      <c r="B13" s="34"/>
      <c r="C13" s="60"/>
      <c r="D13" s="61"/>
      <c r="E13" s="53"/>
      <c r="F13" s="54"/>
      <c r="G13" s="55"/>
      <c r="H13" s="56"/>
      <c r="I13" s="55"/>
      <c r="J13" s="56"/>
      <c r="K13" s="55"/>
      <c r="L13" s="57"/>
      <c r="M13" s="58"/>
      <c r="N13" s="59"/>
      <c r="O13" s="21">
        <f t="shared" si="4"/>
        <v>0</v>
      </c>
      <c r="P13" s="21">
        <f t="shared" si="5"/>
        <v>0</v>
      </c>
      <c r="Q13" s="22">
        <f t="shared" si="6"/>
        <v>0</v>
      </c>
      <c r="R13" s="23">
        <f t="shared" si="7"/>
        <v>0</v>
      </c>
      <c r="S13" s="29">
        <f t="shared" si="8"/>
        <v>0</v>
      </c>
      <c r="T13" s="41"/>
    </row>
    <row r="14" spans="1:21" x14ac:dyDescent="0.25">
      <c r="B14" s="34"/>
      <c r="C14" s="60"/>
      <c r="D14" s="61"/>
      <c r="E14" s="53"/>
      <c r="F14" s="54"/>
      <c r="G14" s="55"/>
      <c r="H14" s="56"/>
      <c r="I14" s="55"/>
      <c r="J14" s="56"/>
      <c r="K14" s="55"/>
      <c r="L14" s="57"/>
      <c r="M14" s="58"/>
      <c r="N14" s="59"/>
      <c r="O14" s="21">
        <f t="shared" si="4"/>
        <v>0</v>
      </c>
      <c r="P14" s="21">
        <f t="shared" si="5"/>
        <v>0</v>
      </c>
      <c r="Q14" s="22">
        <f t="shared" si="6"/>
        <v>0</v>
      </c>
      <c r="R14" s="23">
        <f t="shared" si="7"/>
        <v>0</v>
      </c>
      <c r="S14" s="29">
        <f t="shared" si="8"/>
        <v>0</v>
      </c>
      <c r="T14" s="41"/>
    </row>
    <row r="15" spans="1:21" x14ac:dyDescent="0.25">
      <c r="B15" s="34"/>
      <c r="C15" s="60"/>
      <c r="D15" s="61"/>
      <c r="E15" s="53"/>
      <c r="F15" s="54"/>
      <c r="G15" s="85"/>
      <c r="H15" s="78"/>
      <c r="I15" s="55"/>
      <c r="J15" s="56"/>
      <c r="K15" s="55"/>
      <c r="L15" s="57"/>
      <c r="M15" s="58"/>
      <c r="N15" s="59"/>
      <c r="O15" s="21">
        <f t="shared" si="4"/>
        <v>0</v>
      </c>
      <c r="P15" s="21">
        <f t="shared" si="5"/>
        <v>0</v>
      </c>
      <c r="Q15" s="22">
        <f t="shared" si="6"/>
        <v>0</v>
      </c>
      <c r="R15" s="23">
        <f t="shared" si="7"/>
        <v>0</v>
      </c>
      <c r="S15" s="29">
        <f t="shared" si="8"/>
        <v>0</v>
      </c>
      <c r="T15" s="41"/>
    </row>
    <row r="16" spans="1:21" x14ac:dyDescent="0.25">
      <c r="B16" s="34"/>
      <c r="C16" s="60"/>
      <c r="D16" s="61"/>
      <c r="E16" s="53"/>
      <c r="F16" s="54"/>
      <c r="G16" s="55"/>
      <c r="H16" s="56"/>
      <c r="I16" s="55"/>
      <c r="J16" s="56"/>
      <c r="K16" s="55"/>
      <c r="L16" s="57"/>
      <c r="M16" s="58"/>
      <c r="N16" s="59"/>
      <c r="O16" s="21">
        <f t="shared" si="4"/>
        <v>0</v>
      </c>
      <c r="P16" s="21">
        <f t="shared" si="5"/>
        <v>0</v>
      </c>
      <c r="Q16" s="22">
        <f t="shared" si="6"/>
        <v>0</v>
      </c>
      <c r="R16" s="23">
        <f t="shared" si="7"/>
        <v>0</v>
      </c>
      <c r="S16" s="29">
        <f t="shared" si="8"/>
        <v>0</v>
      </c>
      <c r="T16" s="41"/>
    </row>
    <row r="17" spans="2:20" x14ac:dyDescent="0.25">
      <c r="B17" s="34"/>
      <c r="C17" s="60"/>
      <c r="D17" s="61"/>
      <c r="E17" s="53"/>
      <c r="F17" s="54"/>
      <c r="G17" s="55"/>
      <c r="H17" s="56"/>
      <c r="I17" s="55"/>
      <c r="J17" s="56"/>
      <c r="K17" s="55"/>
      <c r="L17" s="57"/>
      <c r="M17" s="58"/>
      <c r="N17" s="59"/>
      <c r="O17" s="21">
        <f t="shared" si="4"/>
        <v>0</v>
      </c>
      <c r="P17" s="21">
        <f t="shared" si="5"/>
        <v>0</v>
      </c>
      <c r="Q17" s="22">
        <f t="shared" si="6"/>
        <v>0</v>
      </c>
      <c r="R17" s="23">
        <f t="shared" si="7"/>
        <v>0</v>
      </c>
      <c r="S17" s="29">
        <f t="shared" si="8"/>
        <v>0</v>
      </c>
      <c r="T17" s="41"/>
    </row>
    <row r="18" spans="2:20" x14ac:dyDescent="0.25">
      <c r="B18" s="34"/>
      <c r="C18" s="60"/>
      <c r="D18" s="61"/>
      <c r="E18" s="53"/>
      <c r="F18" s="54"/>
      <c r="G18" s="55"/>
      <c r="H18" s="56"/>
      <c r="I18" s="55"/>
      <c r="J18" s="56"/>
      <c r="K18" s="55"/>
      <c r="L18" s="57"/>
      <c r="M18" s="58"/>
      <c r="N18" s="59"/>
      <c r="O18" s="21">
        <f t="shared" si="4"/>
        <v>0</v>
      </c>
      <c r="P18" s="21">
        <f t="shared" si="5"/>
        <v>0</v>
      </c>
      <c r="Q18" s="22">
        <f t="shared" si="6"/>
        <v>0</v>
      </c>
      <c r="R18" s="23">
        <f t="shared" si="7"/>
        <v>0</v>
      </c>
      <c r="S18" s="29">
        <f t="shared" si="8"/>
        <v>0</v>
      </c>
      <c r="T18" s="41"/>
    </row>
    <row r="19" spans="2:20" x14ac:dyDescent="0.25">
      <c r="B19" s="34"/>
      <c r="C19" s="83"/>
      <c r="D19" s="52"/>
      <c r="E19" s="73"/>
      <c r="F19" s="54"/>
      <c r="G19" s="77"/>
      <c r="H19" s="78"/>
      <c r="I19" s="77"/>
      <c r="J19" s="78"/>
      <c r="K19" s="72"/>
      <c r="L19" s="57"/>
      <c r="M19" s="74"/>
      <c r="N19" s="59"/>
      <c r="O19" s="21">
        <f t="shared" si="4"/>
        <v>0</v>
      </c>
      <c r="P19" s="21">
        <f t="shared" si="5"/>
        <v>0</v>
      </c>
      <c r="Q19" s="22">
        <f t="shared" si="6"/>
        <v>0</v>
      </c>
      <c r="R19" s="23">
        <f t="shared" si="7"/>
        <v>0</v>
      </c>
      <c r="S19" s="29">
        <f t="shared" si="8"/>
        <v>0</v>
      </c>
      <c r="T19" s="41"/>
    </row>
    <row r="20" spans="2:20" x14ac:dyDescent="0.25">
      <c r="B20" s="34"/>
      <c r="C20" s="60"/>
      <c r="D20" s="61"/>
      <c r="E20" s="53"/>
      <c r="F20" s="54"/>
      <c r="G20" s="55"/>
      <c r="H20" s="56"/>
      <c r="I20" s="55"/>
      <c r="J20" s="56"/>
      <c r="K20" s="55"/>
      <c r="L20" s="57"/>
      <c r="M20" s="58"/>
      <c r="N20" s="59"/>
      <c r="O20" s="21">
        <f t="shared" si="4"/>
        <v>0</v>
      </c>
      <c r="P20" s="21">
        <f t="shared" si="5"/>
        <v>0</v>
      </c>
      <c r="Q20" s="22">
        <f t="shared" si="6"/>
        <v>0</v>
      </c>
      <c r="R20" s="23">
        <f t="shared" si="7"/>
        <v>0</v>
      </c>
      <c r="S20" s="29">
        <f t="shared" si="8"/>
        <v>0</v>
      </c>
      <c r="T20" s="41"/>
    </row>
    <row r="21" spans="2:20" x14ac:dyDescent="0.25">
      <c r="B21" s="34"/>
      <c r="C21" s="60"/>
      <c r="D21" s="61"/>
      <c r="E21" s="53"/>
      <c r="F21" s="54"/>
      <c r="G21" s="55"/>
      <c r="H21" s="56"/>
      <c r="I21" s="55"/>
      <c r="J21" s="56"/>
      <c r="K21" s="55"/>
      <c r="L21" s="57"/>
      <c r="M21" s="58"/>
      <c r="N21" s="59"/>
      <c r="O21" s="21">
        <f t="shared" si="4"/>
        <v>0</v>
      </c>
      <c r="P21" s="21">
        <f t="shared" si="5"/>
        <v>0</v>
      </c>
      <c r="Q21" s="22">
        <f t="shared" si="6"/>
        <v>0</v>
      </c>
      <c r="R21" s="23">
        <f t="shared" si="7"/>
        <v>0</v>
      </c>
      <c r="S21" s="29">
        <f t="shared" si="8"/>
        <v>0</v>
      </c>
      <c r="T21" s="41"/>
    </row>
    <row r="22" spans="2:20" x14ac:dyDescent="0.25">
      <c r="B22" s="34"/>
      <c r="C22" s="60"/>
      <c r="D22" s="61"/>
      <c r="E22" s="53"/>
      <c r="F22" s="54"/>
      <c r="G22" s="55"/>
      <c r="H22" s="56"/>
      <c r="I22" s="55"/>
      <c r="J22" s="56"/>
      <c r="K22" s="55"/>
      <c r="L22" s="57"/>
      <c r="M22" s="58"/>
      <c r="N22" s="59"/>
      <c r="O22" s="21">
        <f t="shared" si="4"/>
        <v>0</v>
      </c>
      <c r="P22" s="21">
        <f t="shared" si="5"/>
        <v>0</v>
      </c>
      <c r="Q22" s="22">
        <f t="shared" si="6"/>
        <v>0</v>
      </c>
      <c r="R22" s="23">
        <f t="shared" si="7"/>
        <v>0</v>
      </c>
      <c r="S22" s="29">
        <f t="shared" si="8"/>
        <v>0</v>
      </c>
      <c r="T22" s="41"/>
    </row>
    <row r="23" spans="2:20" x14ac:dyDescent="0.25">
      <c r="B23" s="34"/>
      <c r="C23" s="60"/>
      <c r="D23" s="61"/>
      <c r="E23" s="53"/>
      <c r="F23" s="54"/>
      <c r="G23" s="55"/>
      <c r="H23" s="56"/>
      <c r="I23" s="55"/>
      <c r="J23" s="56"/>
      <c r="K23" s="55"/>
      <c r="L23" s="57"/>
      <c r="M23" s="58"/>
      <c r="N23" s="59"/>
      <c r="O23" s="21">
        <f t="shared" si="4"/>
        <v>0</v>
      </c>
      <c r="P23" s="21">
        <f t="shared" si="5"/>
        <v>0</v>
      </c>
      <c r="Q23" s="22">
        <f t="shared" si="6"/>
        <v>0</v>
      </c>
      <c r="R23" s="23">
        <f t="shared" si="7"/>
        <v>0</v>
      </c>
      <c r="S23" s="29">
        <f t="shared" si="8"/>
        <v>0</v>
      </c>
      <c r="T23" s="41"/>
    </row>
    <row r="24" spans="2:20" x14ac:dyDescent="0.25">
      <c r="B24" s="34"/>
      <c r="C24" s="60"/>
      <c r="D24" s="61"/>
      <c r="E24" s="53"/>
      <c r="F24" s="54"/>
      <c r="G24" s="55"/>
      <c r="H24" s="56"/>
      <c r="I24" s="55"/>
      <c r="J24" s="56"/>
      <c r="K24" s="55"/>
      <c r="L24" s="57"/>
      <c r="M24" s="58"/>
      <c r="N24" s="59"/>
      <c r="O24" s="21">
        <f t="shared" si="4"/>
        <v>0</v>
      </c>
      <c r="P24" s="21">
        <f t="shared" si="5"/>
        <v>0</v>
      </c>
      <c r="Q24" s="22">
        <f t="shared" si="6"/>
        <v>0</v>
      </c>
      <c r="R24" s="23">
        <f t="shared" si="7"/>
        <v>0</v>
      </c>
      <c r="S24" s="29">
        <f t="shared" si="8"/>
        <v>0</v>
      </c>
      <c r="T24" s="41"/>
    </row>
    <row r="25" spans="2:20" x14ac:dyDescent="0.25">
      <c r="B25" s="34"/>
      <c r="C25" s="60"/>
      <c r="D25" s="61"/>
      <c r="E25" s="53"/>
      <c r="F25" s="54"/>
      <c r="G25" s="55"/>
      <c r="H25" s="56"/>
      <c r="I25" s="55"/>
      <c r="J25" s="56"/>
      <c r="K25" s="85"/>
      <c r="L25" s="79"/>
      <c r="M25" s="89"/>
      <c r="N25" s="59"/>
      <c r="O25" s="21">
        <f t="shared" si="4"/>
        <v>0</v>
      </c>
      <c r="P25" s="21">
        <f t="shared" si="5"/>
        <v>0</v>
      </c>
      <c r="Q25" s="22">
        <f t="shared" si="6"/>
        <v>0</v>
      </c>
      <c r="R25" s="23">
        <f t="shared" si="7"/>
        <v>0</v>
      </c>
      <c r="S25" s="29">
        <f t="shared" si="8"/>
        <v>0</v>
      </c>
      <c r="T25" s="41"/>
    </row>
    <row r="26" spans="2:20" x14ac:dyDescent="0.25">
      <c r="B26" s="34"/>
      <c r="C26" s="60"/>
      <c r="D26" s="61"/>
      <c r="E26" s="53"/>
      <c r="F26" s="54"/>
      <c r="G26" s="55"/>
      <c r="H26" s="56"/>
      <c r="I26" s="55"/>
      <c r="J26" s="56"/>
      <c r="K26" s="55"/>
      <c r="L26" s="57"/>
      <c r="M26" s="58"/>
      <c r="N26" s="59"/>
      <c r="O26" s="21">
        <f t="shared" si="4"/>
        <v>0</v>
      </c>
      <c r="P26" s="21">
        <f t="shared" si="5"/>
        <v>0</v>
      </c>
      <c r="Q26" s="22">
        <f t="shared" si="6"/>
        <v>0</v>
      </c>
      <c r="R26" s="23">
        <f t="shared" si="7"/>
        <v>0</v>
      </c>
      <c r="S26" s="29">
        <f t="shared" si="8"/>
        <v>0</v>
      </c>
      <c r="T26" s="41"/>
    </row>
    <row r="27" spans="2:20" x14ac:dyDescent="0.25">
      <c r="B27" s="34"/>
      <c r="C27" s="60"/>
      <c r="D27" s="61"/>
      <c r="E27" s="53"/>
      <c r="F27" s="54"/>
      <c r="G27" s="55"/>
      <c r="H27" s="56"/>
      <c r="I27" s="55"/>
      <c r="J27" s="56"/>
      <c r="K27" s="55"/>
      <c r="L27" s="57"/>
      <c r="M27" s="58"/>
      <c r="N27" s="59"/>
      <c r="O27" s="21">
        <f t="shared" si="4"/>
        <v>0</v>
      </c>
      <c r="P27" s="21">
        <f t="shared" si="5"/>
        <v>0</v>
      </c>
      <c r="Q27" s="22">
        <f t="shared" si="6"/>
        <v>0</v>
      </c>
      <c r="R27" s="23">
        <f t="shared" si="7"/>
        <v>0</v>
      </c>
      <c r="S27" s="29">
        <f t="shared" si="8"/>
        <v>0</v>
      </c>
      <c r="T27" s="41"/>
    </row>
    <row r="28" spans="2:20" x14ac:dyDescent="0.25">
      <c r="B28" s="34"/>
      <c r="C28" s="60"/>
      <c r="D28" s="61"/>
      <c r="E28" s="53"/>
      <c r="F28" s="54"/>
      <c r="G28" s="55"/>
      <c r="H28" s="56"/>
      <c r="I28" s="55"/>
      <c r="J28" s="56"/>
      <c r="K28" s="55"/>
      <c r="L28" s="57"/>
      <c r="M28" s="58"/>
      <c r="N28" s="59"/>
      <c r="O28" s="21">
        <f t="shared" si="4"/>
        <v>0</v>
      </c>
      <c r="P28" s="21">
        <f t="shared" si="5"/>
        <v>0</v>
      </c>
      <c r="Q28" s="22">
        <f t="shared" si="6"/>
        <v>0</v>
      </c>
      <c r="R28" s="23">
        <f t="shared" si="7"/>
        <v>0</v>
      </c>
      <c r="S28" s="29">
        <f t="shared" si="8"/>
        <v>0</v>
      </c>
      <c r="T28" s="41"/>
    </row>
    <row r="29" spans="2:20" ht="15.75" thickBot="1" x14ac:dyDescent="0.3">
      <c r="B29" s="37"/>
      <c r="C29" s="90"/>
      <c r="D29" s="91"/>
      <c r="E29" s="108"/>
      <c r="F29" s="109"/>
      <c r="G29" s="92"/>
      <c r="H29" s="93"/>
      <c r="I29" s="92"/>
      <c r="J29" s="93"/>
      <c r="K29" s="92"/>
      <c r="L29" s="94"/>
      <c r="M29" s="95"/>
      <c r="N29" s="96"/>
      <c r="O29" s="21">
        <f t="shared" si="4"/>
        <v>0</v>
      </c>
      <c r="P29" s="21">
        <f t="shared" si="5"/>
        <v>0</v>
      </c>
      <c r="Q29" s="22">
        <f t="shared" si="6"/>
        <v>0</v>
      </c>
      <c r="R29" s="23">
        <f t="shared" si="7"/>
        <v>0</v>
      </c>
      <c r="S29" s="29">
        <f t="shared" si="8"/>
        <v>0</v>
      </c>
      <c r="T29" s="41"/>
    </row>
    <row r="30" spans="2:20" x14ac:dyDescent="0.25">
      <c r="C30" s="97">
        <f>SUM(C2:C29)</f>
        <v>13</v>
      </c>
      <c r="D30" s="97">
        <f t="shared" ref="D30:N30" si="9">SUM(D2:D29)</f>
        <v>5</v>
      </c>
      <c r="E30" s="97">
        <f t="shared" si="9"/>
        <v>0</v>
      </c>
      <c r="F30" s="97">
        <f t="shared" si="9"/>
        <v>0</v>
      </c>
      <c r="G30" s="97">
        <f t="shared" si="9"/>
        <v>9</v>
      </c>
      <c r="H30" s="97">
        <f t="shared" si="9"/>
        <v>9</v>
      </c>
      <c r="I30" s="97">
        <f t="shared" si="9"/>
        <v>10</v>
      </c>
      <c r="J30" s="97">
        <f t="shared" si="9"/>
        <v>8</v>
      </c>
      <c r="K30" s="97">
        <f t="shared" si="9"/>
        <v>8</v>
      </c>
      <c r="L30" s="97">
        <f t="shared" si="9"/>
        <v>10</v>
      </c>
      <c r="M30" s="97">
        <f t="shared" si="9"/>
        <v>16</v>
      </c>
      <c r="N30" s="97">
        <f t="shared" si="9"/>
        <v>2</v>
      </c>
      <c r="O30" s="8">
        <f>SUM(O2:O29)</f>
        <v>56</v>
      </c>
      <c r="P30" s="8">
        <f>SUM(P2:P29)</f>
        <v>34</v>
      </c>
    </row>
  </sheetData>
  <sortState ref="A2:T7">
    <sortCondition ref="A2:A7"/>
    <sortCondition descending="1" ref="S2:S7"/>
    <sortCondition descending="1" ref="R2:R7"/>
    <sortCondition ref="B2:B7"/>
  </sortState>
  <mergeCells count="6">
    <mergeCell ref="M1:N1"/>
    <mergeCell ref="C1:D1"/>
    <mergeCell ref="E1:F1"/>
    <mergeCell ref="G1:H1"/>
    <mergeCell ref="I1:J1"/>
    <mergeCell ref="K1:L1"/>
  </mergeCells>
  <printOptions horizontalCentered="1"/>
  <pageMargins left="0.45" right="0.45" top="0.75" bottom="0.5" header="0.3" footer="0.3"/>
  <pageSetup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Men</vt:lpstr>
      <vt:lpstr>Women</vt:lpstr>
      <vt:lpstr>Combined</vt:lpstr>
      <vt:lpstr>Men's Epee</vt:lpstr>
      <vt:lpstr>Columbia MF.MS</vt:lpstr>
      <vt:lpstr>'Columbia MF.MS'!Print_Area</vt:lpstr>
      <vt:lpstr>'Men''s Epee'!Print_Area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2014-02-09T17:09:22Z</cp:lastPrinted>
  <dcterms:created xsi:type="dcterms:W3CDTF">2009-02-09T18:39:11Z</dcterms:created>
  <dcterms:modified xsi:type="dcterms:W3CDTF">2014-02-09T20:59:40Z</dcterms:modified>
</cp:coreProperties>
</file>