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255" windowHeight="14025"/>
  </bookViews>
  <sheets>
    <sheet name="Men" sheetId="1" r:id="rId1"/>
    <sheet name="Women" sheetId="2" r:id="rId2"/>
    <sheet name="Combined" sheetId="3" r:id="rId3"/>
    <sheet name="Men's Epee" sheetId="4" r:id="rId4"/>
  </sheets>
  <definedNames>
    <definedName name="_xlnm.Print_Area" localSheetId="3">'Men''s Epee'!$A$1:$S$29</definedName>
  </definedNames>
  <calcPr calcId="145621"/>
</workbook>
</file>

<file path=xl/calcChain.xml><?xml version="1.0" encoding="utf-8"?>
<calcChain xmlns="http://schemas.openxmlformats.org/spreadsheetml/2006/main">
  <c r="O22" i="4" l="1"/>
  <c r="O13" i="4"/>
  <c r="O23" i="4"/>
  <c r="O15" i="4"/>
  <c r="O24" i="4"/>
  <c r="O2" i="4"/>
  <c r="O11" i="4"/>
  <c r="O27" i="4"/>
  <c r="O19" i="4"/>
  <c r="O5" i="4"/>
  <c r="O3" i="4"/>
  <c r="O17" i="4"/>
  <c r="O16" i="4"/>
  <c r="O12" i="4"/>
  <c r="O8" i="4"/>
  <c r="O6" i="4"/>
  <c r="O4" i="4"/>
  <c r="O14" i="4"/>
  <c r="O28" i="4"/>
  <c r="O20" i="4"/>
  <c r="O29" i="4"/>
  <c r="O7" i="4"/>
  <c r="O9" i="4"/>
  <c r="O21" i="4"/>
  <c r="O18" i="4"/>
  <c r="O26" i="4"/>
  <c r="O25" i="4"/>
  <c r="O10" i="4"/>
  <c r="N22" i="4"/>
  <c r="R22" i="4" s="1"/>
  <c r="N13" i="4"/>
  <c r="R13" i="4" s="1"/>
  <c r="N23" i="4"/>
  <c r="R23" i="4" s="1"/>
  <c r="N15" i="4"/>
  <c r="N24" i="4"/>
  <c r="R24" i="4" s="1"/>
  <c r="N2" i="4"/>
  <c r="N11" i="4"/>
  <c r="R11" i="4" s="1"/>
  <c r="N27" i="4"/>
  <c r="R27" i="4" s="1"/>
  <c r="N19" i="4"/>
  <c r="R19" i="4" s="1"/>
  <c r="N5" i="4"/>
  <c r="R5" i="4" s="1"/>
  <c r="N3" i="4"/>
  <c r="R3" i="4" s="1"/>
  <c r="N17" i="4"/>
  <c r="R17" i="4" s="1"/>
  <c r="N16" i="4"/>
  <c r="R16" i="4" s="1"/>
  <c r="N12" i="4"/>
  <c r="N8" i="4"/>
  <c r="R8" i="4" s="1"/>
  <c r="N6" i="4"/>
  <c r="R6" i="4" s="1"/>
  <c r="N4" i="4"/>
  <c r="R4" i="4" s="1"/>
  <c r="N14" i="4"/>
  <c r="R14" i="4" s="1"/>
  <c r="N28" i="4"/>
  <c r="R28" i="4" s="1"/>
  <c r="N20" i="4"/>
  <c r="R20" i="4" s="1"/>
  <c r="N29" i="4"/>
  <c r="R29" i="4" s="1"/>
  <c r="N7" i="4"/>
  <c r="N9" i="4"/>
  <c r="R9" i="4" s="1"/>
  <c r="N21" i="4"/>
  <c r="R21" i="4" s="1"/>
  <c r="N18" i="4"/>
  <c r="R18" i="4" s="1"/>
  <c r="N26" i="4"/>
  <c r="R26" i="4" s="1"/>
  <c r="N25" i="4"/>
  <c r="R25" i="4" s="1"/>
  <c r="N10" i="4"/>
  <c r="P25" i="4" l="1"/>
  <c r="Q25" i="4" s="1"/>
  <c r="P26" i="4"/>
  <c r="Q26" i="4" s="1"/>
  <c r="P18" i="4"/>
  <c r="Q18" i="4" s="1"/>
  <c r="P29" i="4"/>
  <c r="Q29" i="4" s="1"/>
  <c r="P28" i="4"/>
  <c r="Q28" i="4" s="1"/>
  <c r="P8" i="4"/>
  <c r="Q8" i="4" s="1"/>
  <c r="P9" i="4"/>
  <c r="Q9" i="4" s="1"/>
  <c r="P3" i="4"/>
  <c r="Q3" i="4" s="1"/>
  <c r="P21" i="4"/>
  <c r="Q21" i="4" s="1"/>
  <c r="P20" i="4"/>
  <c r="Q20" i="4" s="1"/>
  <c r="P7" i="4"/>
  <c r="Q7" i="4" s="1"/>
  <c r="P6" i="4"/>
  <c r="Q6" i="4" s="1"/>
  <c r="P2" i="4"/>
  <c r="Q2" i="4" s="1"/>
  <c r="P12" i="4"/>
  <c r="Q12" i="4" s="1"/>
  <c r="P16" i="4"/>
  <c r="Q16" i="4" s="1"/>
  <c r="P22" i="4"/>
  <c r="Q22" i="4" s="1"/>
  <c r="P15" i="4"/>
  <c r="Q15" i="4" s="1"/>
  <c r="P5" i="4"/>
  <c r="Q5" i="4" s="1"/>
  <c r="P17" i="4"/>
  <c r="Q17" i="4" s="1"/>
  <c r="P14" i="4"/>
  <c r="Q14" i="4" s="1"/>
  <c r="P4" i="4"/>
  <c r="Q4" i="4" s="1"/>
  <c r="P19" i="4"/>
  <c r="Q19" i="4" s="1"/>
  <c r="P27" i="4"/>
  <c r="Q27" i="4" s="1"/>
  <c r="P11" i="4"/>
  <c r="Q11" i="4" s="1"/>
  <c r="P24" i="4"/>
  <c r="Q24" i="4" s="1"/>
  <c r="R15" i="4"/>
  <c r="P23" i="4"/>
  <c r="Q23" i="4" s="1"/>
  <c r="P13" i="4"/>
  <c r="Q13" i="4" s="1"/>
  <c r="R7" i="4"/>
  <c r="R12" i="4"/>
  <c r="R2" i="4"/>
  <c r="L3" i="2"/>
  <c r="L4" i="2"/>
  <c r="L5" i="2"/>
  <c r="L6" i="2"/>
  <c r="L7" i="2"/>
  <c r="L8" i="2"/>
  <c r="L2" i="2"/>
  <c r="L7" i="1"/>
  <c r="L8" i="1"/>
  <c r="L2" i="1"/>
  <c r="L3" i="1"/>
  <c r="L5" i="1"/>
  <c r="L6" i="1"/>
  <c r="R10" i="4" l="1"/>
  <c r="P10" i="4"/>
  <c r="Q10" i="4" s="1"/>
  <c r="O30" i="4" l="1"/>
  <c r="N30" i="4"/>
  <c r="I8" i="1"/>
  <c r="J8" i="1" s="1"/>
  <c r="I7" i="1"/>
  <c r="J7" i="1" s="1"/>
  <c r="I6" i="1"/>
  <c r="J6" i="1" s="1"/>
  <c r="I5" i="1"/>
  <c r="J5" i="1" s="1"/>
  <c r="I3" i="1"/>
  <c r="J3" i="1" s="1"/>
  <c r="I2" i="1"/>
  <c r="J2" i="1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B6" i="3"/>
  <c r="C6" i="3"/>
  <c r="E6" i="3"/>
  <c r="H6" i="3"/>
  <c r="G6" i="3"/>
  <c r="F8" i="3"/>
  <c r="F7" i="3"/>
  <c r="F5" i="3"/>
  <c r="F3" i="3"/>
  <c r="F2" i="3"/>
  <c r="G8" i="3"/>
  <c r="E8" i="3"/>
  <c r="C8" i="3"/>
  <c r="B8" i="3"/>
  <c r="B7" i="3"/>
  <c r="C7" i="3"/>
  <c r="E7" i="3"/>
  <c r="H7" i="3"/>
  <c r="H5" i="3"/>
  <c r="G5" i="3"/>
  <c r="C5" i="3"/>
  <c r="B5" i="3"/>
  <c r="H3" i="3"/>
  <c r="G3" i="3"/>
  <c r="E3" i="3"/>
  <c r="B3" i="3"/>
  <c r="H2" i="3"/>
  <c r="G2" i="3"/>
  <c r="E2" i="3"/>
  <c r="C2" i="3"/>
  <c r="N2" i="3" l="1"/>
  <c r="N8" i="3"/>
  <c r="N6" i="3"/>
  <c r="N7" i="3"/>
  <c r="N5" i="3"/>
  <c r="N3" i="3"/>
  <c r="J3" i="3"/>
  <c r="J8" i="3"/>
  <c r="K3" i="3"/>
  <c r="I3" i="3"/>
  <c r="K8" i="3"/>
  <c r="I8" i="3"/>
  <c r="K6" i="3"/>
  <c r="J2" i="3"/>
  <c r="I6" i="3"/>
  <c r="K2" i="3"/>
  <c r="I2" i="3"/>
  <c r="J6" i="3"/>
  <c r="I5" i="3"/>
  <c r="J7" i="3"/>
  <c r="K5" i="3"/>
  <c r="J5" i="3"/>
  <c r="K7" i="3"/>
  <c r="I7" i="3"/>
  <c r="L6" i="3" l="1"/>
  <c r="L3" i="3"/>
  <c r="L8" i="3"/>
  <c r="L5" i="3"/>
  <c r="L2" i="3"/>
  <c r="L7" i="3"/>
</calcChain>
</file>

<file path=xl/sharedStrings.xml><?xml version="1.0" encoding="utf-8"?>
<sst xmlns="http://schemas.openxmlformats.org/spreadsheetml/2006/main" count="101" uniqueCount="45">
  <si>
    <t>Brown</t>
  </si>
  <si>
    <t>Columbia</t>
  </si>
  <si>
    <t>Cornell</t>
  </si>
  <si>
    <t>Harvard</t>
  </si>
  <si>
    <t>Princeton</t>
  </si>
  <si>
    <t>Yale</t>
  </si>
  <si>
    <t>Penn</t>
  </si>
  <si>
    <t>V</t>
  </si>
  <si>
    <t>D</t>
  </si>
  <si>
    <t>N</t>
  </si>
  <si>
    <t>V/N</t>
  </si>
  <si>
    <t>V/15</t>
  </si>
  <si>
    <t>All-Ivy</t>
  </si>
  <si>
    <t>T</t>
  </si>
  <si>
    <t>Fishler</t>
  </si>
  <si>
    <t>Gannon-O'G</t>
  </si>
  <si>
    <t>Isaac</t>
  </si>
  <si>
    <t>Raynis</t>
  </si>
  <si>
    <t>Badger</t>
  </si>
  <si>
    <t>McGuire</t>
  </si>
  <si>
    <t>Chiclana</t>
  </si>
  <si>
    <t>McDonald</t>
  </si>
  <si>
    <t>Hadzic</t>
  </si>
  <si>
    <t>Saunders</t>
  </si>
  <si>
    <t>Yergler</t>
  </si>
  <si>
    <t>Kelley</t>
  </si>
  <si>
    <t>Pts</t>
  </si>
  <si>
    <t>Place</t>
  </si>
  <si>
    <t>White</t>
  </si>
  <si>
    <t>Hoyle</t>
  </si>
  <si>
    <t>Ro</t>
  </si>
  <si>
    <t>Wan, Justin</t>
  </si>
  <si>
    <t>Politi</t>
  </si>
  <si>
    <t>Mappin-Kasirer</t>
  </si>
  <si>
    <t>Ibrahim</t>
  </si>
  <si>
    <t>Cohen, Peter</t>
  </si>
  <si>
    <t>Jones</t>
  </si>
  <si>
    <t>Simko</t>
  </si>
  <si>
    <t>Cohen, Ben</t>
  </si>
  <si>
    <t>Wang, Seaver</t>
  </si>
  <si>
    <t>Soled, Derek</t>
  </si>
  <si>
    <t>1</t>
  </si>
  <si>
    <t>2</t>
  </si>
  <si>
    <t>5T</t>
  </si>
  <si>
    <t>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</si>
</sst>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_);\(0.000\)"/>
    <numFmt numFmtId="165" formatCode="0_);\(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37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/>
    </xf>
    <xf numFmtId="37" fontId="0" fillId="0" borderId="2" xfId="0" applyNumberFormat="1" applyFill="1" applyBorder="1" applyAlignment="1">
      <alignment horizontal="right"/>
    </xf>
    <xf numFmtId="37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165" fontId="1" fillId="0" borderId="0" xfId="0" applyNumberFormat="1" applyFont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/>
    <xf numFmtId="49" fontId="2" fillId="0" borderId="8" xfId="0" applyNumberFormat="1" applyFont="1" applyBorder="1"/>
    <xf numFmtId="49" fontId="2" fillId="0" borderId="9" xfId="0" applyNumberFormat="1" applyFont="1" applyBorder="1"/>
    <xf numFmtId="165" fontId="2" fillId="0" borderId="11" xfId="0" quotePrefix="1" applyNumberFormat="1" applyFont="1" applyFill="1" applyBorder="1" applyAlignment="1">
      <alignment horizontal="center"/>
    </xf>
    <xf numFmtId="165" fontId="4" fillId="0" borderId="15" xfId="0" quotePrefix="1" applyNumberFormat="1" applyFont="1" applyFill="1" applyBorder="1" applyAlignment="1">
      <alignment horizontal="center"/>
    </xf>
    <xf numFmtId="165" fontId="2" fillId="0" borderId="12" xfId="0" quotePrefix="1" applyNumberFormat="1" applyFont="1" applyFill="1" applyBorder="1" applyAlignment="1">
      <alignment horizontal="center"/>
    </xf>
    <xf numFmtId="165" fontId="4" fillId="0" borderId="12" xfId="0" quotePrefix="1" applyNumberFormat="1" applyFont="1" applyFill="1" applyBorder="1" applyAlignment="1">
      <alignment horizontal="center"/>
    </xf>
    <xf numFmtId="165" fontId="2" fillId="5" borderId="12" xfId="0" quotePrefix="1" applyNumberFormat="1" applyFont="1" applyFill="1" applyBorder="1" applyAlignment="1">
      <alignment horizontal="center"/>
    </xf>
    <xf numFmtId="165" fontId="4" fillId="5" borderId="12" xfId="0" quotePrefix="1" applyNumberFormat="1" applyFont="1" applyFill="1" applyBorder="1" applyAlignment="1">
      <alignment horizontal="center"/>
    </xf>
    <xf numFmtId="165" fontId="4" fillId="0" borderId="18" xfId="0" quotePrefix="1" applyNumberFormat="1" applyFont="1" applyFill="1" applyBorder="1" applyAlignment="1">
      <alignment horizontal="center"/>
    </xf>
    <xf numFmtId="165" fontId="2" fillId="0" borderId="18" xfId="0" quotePrefix="1" applyNumberFormat="1" applyFont="1" applyFill="1" applyBorder="1" applyAlignment="1">
      <alignment horizontal="center"/>
    </xf>
    <xf numFmtId="165" fontId="4" fillId="0" borderId="13" xfId="0" quotePrefix="1" applyNumberFormat="1" applyFont="1" applyFill="1" applyBorder="1" applyAlignment="1">
      <alignment horizontal="center"/>
    </xf>
    <xf numFmtId="165" fontId="2" fillId="5" borderId="3" xfId="0" quotePrefix="1" applyNumberFormat="1" applyFont="1" applyFill="1" applyBorder="1" applyAlignment="1">
      <alignment horizontal="center"/>
    </xf>
    <xf numFmtId="165" fontId="4" fillId="5" borderId="2" xfId="0" quotePrefix="1" applyNumberFormat="1" applyFont="1" applyFill="1" applyBorder="1" applyAlignment="1">
      <alignment horizontal="center"/>
    </xf>
    <xf numFmtId="165" fontId="4" fillId="0" borderId="1" xfId="0" quotePrefix="1" applyNumberFormat="1" applyFont="1" applyFill="1" applyBorder="1" applyAlignment="1">
      <alignment horizontal="center"/>
    </xf>
    <xf numFmtId="165" fontId="4" fillId="0" borderId="19" xfId="0" quotePrefix="1" applyNumberFormat="1" applyFont="1" applyFill="1" applyBorder="1" applyAlignment="1">
      <alignment horizontal="center"/>
    </xf>
    <xf numFmtId="165" fontId="2" fillId="0" borderId="19" xfId="0" quotePrefix="1" applyNumberFormat="1" applyFont="1" applyFill="1" applyBorder="1" applyAlignment="1">
      <alignment horizontal="center"/>
    </xf>
    <xf numFmtId="165" fontId="4" fillId="0" borderId="4" xfId="0" quotePrefix="1" applyNumberFormat="1" applyFont="1" applyFill="1" applyBorder="1" applyAlignment="1">
      <alignment horizontal="center"/>
    </xf>
    <xf numFmtId="165" fontId="2" fillId="0" borderId="3" xfId="0" quotePrefix="1" applyNumberFormat="1" applyFont="1" applyFill="1" applyBorder="1" applyAlignment="1">
      <alignment horizontal="center"/>
    </xf>
    <xf numFmtId="165" fontId="4" fillId="0" borderId="2" xfId="0" quotePrefix="1" applyNumberFormat="1" applyFont="1" applyFill="1" applyBorder="1" applyAlignment="1">
      <alignment horizontal="center"/>
    </xf>
    <xf numFmtId="165" fontId="2" fillId="5" borderId="19" xfId="0" quotePrefix="1" applyNumberFormat="1" applyFont="1" applyFill="1" applyBorder="1" applyAlignment="1">
      <alignment horizontal="center"/>
    </xf>
    <xf numFmtId="165" fontId="4" fillId="5" borderId="4" xfId="0" quotePrefix="1" applyNumberFormat="1" applyFont="1" applyFill="1" applyBorder="1" applyAlignment="1">
      <alignment horizontal="center"/>
    </xf>
    <xf numFmtId="165" fontId="2" fillId="5" borderId="1" xfId="0" quotePrefix="1" applyNumberFormat="1" applyFont="1" applyFill="1" applyBorder="1" applyAlignment="1">
      <alignment horizontal="center"/>
    </xf>
    <xf numFmtId="165" fontId="4" fillId="5" borderId="1" xfId="0" quotePrefix="1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5" borderId="19" xfId="0" quotePrefix="1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4" fillId="5" borderId="19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0" fillId="5" borderId="1" xfId="0" quotePrefix="1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quotePrefix="1" applyNumberFormat="1" applyFill="1" applyBorder="1" applyAlignment="1">
      <alignment horizontal="center"/>
    </xf>
    <xf numFmtId="165" fontId="0" fillId="0" borderId="19" xfId="0" quotePrefix="1" applyNumberForma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0" fillId="0" borderId="3" xfId="0" quotePrefix="1" applyNumberForma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5" fontId="2" fillId="6" borderId="3" xfId="0" quotePrefix="1" applyNumberFormat="1" applyFont="1" applyFill="1" applyBorder="1" applyAlignment="1">
      <alignment horizontal="center"/>
    </xf>
    <xf numFmtId="165" fontId="4" fillId="6" borderId="2" xfId="0" quotePrefix="1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49" fontId="0" fillId="0" borderId="1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165" fontId="4" fillId="0" borderId="19" xfId="0" applyNumberFormat="1" applyFon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49" fontId="2" fillId="0" borderId="10" xfId="0" applyNumberFormat="1" applyFont="1" applyBorder="1"/>
    <xf numFmtId="165" fontId="2" fillId="7" borderId="3" xfId="0" quotePrefix="1" applyNumberFormat="1" applyFont="1" applyFill="1" applyBorder="1" applyAlignment="1">
      <alignment horizontal="center"/>
    </xf>
    <xf numFmtId="165" fontId="4" fillId="7" borderId="2" xfId="0" quotePrefix="1" applyNumberFormat="1" applyFont="1" applyFill="1" applyBorder="1" applyAlignment="1">
      <alignment horizontal="center"/>
    </xf>
    <xf numFmtId="165" fontId="2" fillId="7" borderId="1" xfId="0" quotePrefix="1" applyNumberFormat="1" applyFont="1" applyFill="1" applyBorder="1" applyAlignment="1">
      <alignment horizontal="center"/>
    </xf>
    <xf numFmtId="165" fontId="4" fillId="7" borderId="1" xfId="0" quotePrefix="1" applyNumberFormat="1" applyFont="1" applyFill="1" applyBorder="1" applyAlignment="1">
      <alignment horizontal="center"/>
    </xf>
    <xf numFmtId="165" fontId="4" fillId="7" borderId="19" xfId="0" quotePrefix="1" applyNumberFormat="1" applyFont="1" applyFill="1" applyBorder="1" applyAlignment="1">
      <alignment horizontal="center"/>
    </xf>
    <xf numFmtId="165" fontId="2" fillId="7" borderId="19" xfId="0" quotePrefix="1" applyNumberFormat="1" applyFont="1" applyFill="1" applyBorder="1" applyAlignment="1">
      <alignment horizontal="center"/>
    </xf>
    <xf numFmtId="165" fontId="4" fillId="7" borderId="4" xfId="0" quotePrefix="1" applyNumberFormat="1" applyFont="1" applyFill="1" applyBorder="1" applyAlignment="1">
      <alignment horizontal="center"/>
    </xf>
    <xf numFmtId="165" fontId="2" fillId="7" borderId="5" xfId="0" applyNumberFormat="1" applyFont="1" applyFill="1" applyBorder="1" applyAlignment="1">
      <alignment horizontal="center"/>
    </xf>
    <xf numFmtId="165" fontId="4" fillId="7" borderId="16" xfId="0" applyNumberFormat="1" applyFont="1" applyFill="1" applyBorder="1" applyAlignment="1">
      <alignment horizontal="center"/>
    </xf>
    <xf numFmtId="165" fontId="2" fillId="7" borderId="6" xfId="0" quotePrefix="1" applyNumberFormat="1" applyFont="1" applyFill="1" applyBorder="1" applyAlignment="1">
      <alignment horizontal="center"/>
    </xf>
    <xf numFmtId="165" fontId="4" fillId="7" borderId="6" xfId="0" quotePrefix="1" applyNumberFormat="1" applyFont="1" applyFill="1" applyBorder="1" applyAlignment="1">
      <alignment horizontal="center"/>
    </xf>
    <xf numFmtId="165" fontId="4" fillId="7" borderId="20" xfId="0" quotePrefix="1" applyNumberFormat="1" applyFont="1" applyFill="1" applyBorder="1" applyAlignment="1">
      <alignment horizontal="center"/>
    </xf>
    <xf numFmtId="165" fontId="2" fillId="7" borderId="20" xfId="0" quotePrefix="1" applyNumberFormat="1" applyFont="1" applyFill="1" applyBorder="1" applyAlignment="1">
      <alignment horizontal="center"/>
    </xf>
    <xf numFmtId="165" fontId="4" fillId="7" borderId="7" xfId="0" quotePrefix="1" applyNumberFormat="1" applyFont="1" applyFill="1" applyBorder="1" applyAlignment="1">
      <alignment horizontal="center"/>
    </xf>
    <xf numFmtId="49" fontId="4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/>
  </sheetViews>
  <sheetFormatPr defaultRowHeight="15" x14ac:dyDescent="0.25"/>
  <cols>
    <col min="1" max="1" width="9.5703125" bestFit="1" customWidth="1"/>
    <col min="2" max="8" width="9.140625" style="1"/>
    <col min="9" max="9" width="2.7109375" style="10" bestFit="1" customWidth="1"/>
    <col min="10" max="10" width="3.42578125" style="10" bestFit="1" customWidth="1"/>
    <col min="11" max="11" width="5.7109375" style="1" bestFit="1" customWidth="1"/>
    <col min="12" max="12" width="3" bestFit="1" customWidth="1"/>
  </cols>
  <sheetData>
    <row r="1" spans="1:12" s="1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24" t="s">
        <v>7</v>
      </c>
      <c r="J1" s="24" t="s">
        <v>8</v>
      </c>
      <c r="K1" s="2" t="s">
        <v>27</v>
      </c>
      <c r="L1"/>
    </row>
    <row r="2" spans="1:12" x14ac:dyDescent="0.25">
      <c r="A2" s="4" t="s">
        <v>0</v>
      </c>
      <c r="B2" s="12"/>
      <c r="C2" s="13">
        <v>7</v>
      </c>
      <c r="D2" s="15"/>
      <c r="E2" s="13">
        <v>8</v>
      </c>
      <c r="F2" s="13">
        <v>8</v>
      </c>
      <c r="G2" s="13">
        <v>11</v>
      </c>
      <c r="H2" s="13">
        <v>11</v>
      </c>
      <c r="I2" s="10">
        <f>IF(B2&gt;13,1,0)+IF(C2&gt;13,1,0)+IF(E2&gt;13,1,0)+IF(F2&gt;13,1,0)+IF(G2&gt;13,1,0)+IF(H2&gt;13,1,0)</f>
        <v>0</v>
      </c>
      <c r="J2" s="11">
        <f>COUNT(B2:H2)-I2</f>
        <v>5</v>
      </c>
      <c r="K2" s="34">
        <v>6</v>
      </c>
      <c r="L2">
        <f t="shared" ref="L2:L8" si="0">SUM(B2:H2)</f>
        <v>45</v>
      </c>
    </row>
    <row r="3" spans="1:12" x14ac:dyDescent="0.25">
      <c r="A3" s="4" t="s">
        <v>1</v>
      </c>
      <c r="B3" s="13">
        <v>20</v>
      </c>
      <c r="C3" s="12"/>
      <c r="D3" s="15"/>
      <c r="E3" s="13">
        <v>12</v>
      </c>
      <c r="F3" s="13">
        <v>21</v>
      </c>
      <c r="G3" s="13">
        <v>11</v>
      </c>
      <c r="H3" s="16">
        <v>20</v>
      </c>
      <c r="I3" s="10">
        <f>IF(B3&gt;13,1,0)+IF(C3&gt;13,1,0)+IF(E3&gt;13,1,0)+IF(F3&gt;13,1,0)+IF(G3&gt;13,1,0)+IF(H3&gt;13,1,0)</f>
        <v>3</v>
      </c>
      <c r="J3" s="11">
        <f t="shared" ref="J3:J8" si="1">COUNT(B3:H3)-I3</f>
        <v>2</v>
      </c>
      <c r="K3" s="1" t="s">
        <v>44</v>
      </c>
      <c r="L3">
        <f t="shared" si="0"/>
        <v>84</v>
      </c>
    </row>
    <row r="4" spans="1:12" x14ac:dyDescent="0.25">
      <c r="A4" s="4" t="s">
        <v>2</v>
      </c>
      <c r="B4" s="15"/>
      <c r="C4" s="15"/>
      <c r="D4" s="12"/>
      <c r="E4" s="15"/>
      <c r="F4" s="15"/>
      <c r="G4" s="15"/>
      <c r="H4" s="15"/>
      <c r="I4" s="27"/>
      <c r="J4" s="28"/>
      <c r="K4" s="77"/>
      <c r="L4" s="78"/>
    </row>
    <row r="5" spans="1:12" x14ac:dyDescent="0.25">
      <c r="A5" s="4" t="s">
        <v>3</v>
      </c>
      <c r="B5" s="13">
        <v>19</v>
      </c>
      <c r="C5" s="13">
        <v>15</v>
      </c>
      <c r="D5" s="15"/>
      <c r="E5" s="12"/>
      <c r="F5" s="14">
        <v>14</v>
      </c>
      <c r="G5" s="13">
        <v>16</v>
      </c>
      <c r="H5" s="13">
        <v>21</v>
      </c>
      <c r="I5" s="10">
        <f t="shared" ref="I5:I8" si="2">IF(B5&gt;13,1,0)+IF(C5&gt;13,1,0)+IF(E5&gt;13,1,0)+IF(F5&gt;13,1,0)+IF(G5&gt;13,1,0)+IF(H5&gt;13,1,0)</f>
        <v>5</v>
      </c>
      <c r="J5" s="11">
        <f t="shared" si="1"/>
        <v>0</v>
      </c>
      <c r="K5" s="1">
        <v>1</v>
      </c>
      <c r="L5">
        <f t="shared" si="0"/>
        <v>85</v>
      </c>
    </row>
    <row r="6" spans="1:12" x14ac:dyDescent="0.25">
      <c r="A6" s="4" t="s">
        <v>6</v>
      </c>
      <c r="B6" s="13">
        <v>19</v>
      </c>
      <c r="C6" s="13">
        <v>6</v>
      </c>
      <c r="D6" s="15"/>
      <c r="E6" s="14">
        <v>13</v>
      </c>
      <c r="F6" s="12"/>
      <c r="G6" s="13">
        <v>14</v>
      </c>
      <c r="H6" s="13">
        <v>21</v>
      </c>
      <c r="I6" s="10">
        <f t="shared" si="2"/>
        <v>3</v>
      </c>
      <c r="J6" s="11">
        <f t="shared" si="1"/>
        <v>2</v>
      </c>
      <c r="K6" s="1" t="s">
        <v>44</v>
      </c>
      <c r="L6">
        <f>SUM(B6:H6)</f>
        <v>73</v>
      </c>
    </row>
    <row r="7" spans="1:12" x14ac:dyDescent="0.25">
      <c r="A7" s="4" t="s">
        <v>4</v>
      </c>
      <c r="B7" s="13">
        <v>16</v>
      </c>
      <c r="C7" s="13">
        <v>16</v>
      </c>
      <c r="D7" s="15"/>
      <c r="E7" s="13">
        <v>11</v>
      </c>
      <c r="F7" s="13">
        <v>13</v>
      </c>
      <c r="G7" s="12"/>
      <c r="H7" s="13">
        <v>19</v>
      </c>
      <c r="I7" s="10">
        <f t="shared" si="2"/>
        <v>3</v>
      </c>
      <c r="J7" s="11">
        <f t="shared" si="1"/>
        <v>2</v>
      </c>
      <c r="K7" s="1" t="s">
        <v>44</v>
      </c>
      <c r="L7">
        <f t="shared" si="0"/>
        <v>75</v>
      </c>
    </row>
    <row r="8" spans="1:12" x14ac:dyDescent="0.25">
      <c r="A8" s="4" t="s">
        <v>5</v>
      </c>
      <c r="B8" s="13">
        <v>16</v>
      </c>
      <c r="C8" s="16">
        <v>7</v>
      </c>
      <c r="D8" s="15"/>
      <c r="E8" s="13">
        <v>6</v>
      </c>
      <c r="F8" s="13">
        <v>6</v>
      </c>
      <c r="G8" s="13">
        <v>8</v>
      </c>
      <c r="H8" s="12"/>
      <c r="I8" s="10">
        <f t="shared" si="2"/>
        <v>1</v>
      </c>
      <c r="J8" s="11">
        <f t="shared" si="1"/>
        <v>4</v>
      </c>
      <c r="K8" s="1">
        <v>5</v>
      </c>
      <c r="L8">
        <f t="shared" si="0"/>
        <v>43</v>
      </c>
    </row>
  </sheetData>
  <printOptions horizontalCentered="1"/>
  <pageMargins left="0.7" right="0.7" top="0.75" bottom="0.75" header="0.3" footer="0.3"/>
  <pageSetup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RowHeight="15" x14ac:dyDescent="0.25"/>
  <cols>
    <col min="1" max="1" width="9.5703125" bestFit="1" customWidth="1"/>
    <col min="2" max="8" width="9.140625" style="1"/>
    <col min="9" max="9" width="2.7109375" style="10" bestFit="1" customWidth="1"/>
    <col min="10" max="10" width="3.42578125" style="10" bestFit="1" customWidth="1"/>
    <col min="11" max="11" width="5.7109375" style="1" bestFit="1" customWidth="1"/>
    <col min="12" max="12" width="4.7109375" bestFit="1" customWidth="1"/>
  </cols>
  <sheetData>
    <row r="1" spans="1:12" s="1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24" t="s">
        <v>7</v>
      </c>
      <c r="J1" s="24" t="s">
        <v>8</v>
      </c>
      <c r="K1" s="2" t="s">
        <v>27</v>
      </c>
    </row>
    <row r="2" spans="1:12" x14ac:dyDescent="0.25">
      <c r="A2" s="25" t="s">
        <v>0</v>
      </c>
      <c r="B2" s="17"/>
      <c r="C2" s="19">
        <v>8</v>
      </c>
      <c r="D2" s="19">
        <v>15</v>
      </c>
      <c r="E2" s="18">
        <v>10</v>
      </c>
      <c r="F2" s="18">
        <v>14</v>
      </c>
      <c r="G2" s="18">
        <v>6</v>
      </c>
      <c r="H2" s="18">
        <v>16</v>
      </c>
      <c r="I2" s="10">
        <f>IF(B2&gt;13,1,0)+IF(C2&gt;13,1,0)+IF(D2&gt;13,1,0)+IF(E2&gt;13,1,0)+IF(F2&gt;13,1,0)+IF(G2&gt;13,1,0)+IF(H2&gt;13,1,0)</f>
        <v>3</v>
      </c>
      <c r="J2" s="11">
        <f>COUNT(B2:H2)-I2</f>
        <v>3</v>
      </c>
      <c r="K2" s="35">
        <v>4</v>
      </c>
      <c r="L2" s="36">
        <f>SUM(B2:H2)</f>
        <v>69</v>
      </c>
    </row>
    <row r="3" spans="1:12" x14ac:dyDescent="0.25">
      <c r="A3" s="25" t="s">
        <v>1</v>
      </c>
      <c r="B3" s="18">
        <v>19</v>
      </c>
      <c r="C3" s="17"/>
      <c r="D3" s="18">
        <v>20</v>
      </c>
      <c r="E3" s="18">
        <v>20</v>
      </c>
      <c r="F3" s="18">
        <v>19</v>
      </c>
      <c r="G3" s="18">
        <v>9</v>
      </c>
      <c r="H3" s="18">
        <v>22</v>
      </c>
      <c r="I3" s="10">
        <f t="shared" ref="I3:I8" si="0">IF(B3&gt;13,1,0)+IF(C3&gt;13,1,0)+IF(D3&gt;13,1,0)+IF(E3&gt;13,1,0)+IF(F3&gt;13,1,0)+IF(G3&gt;13,1,0)+IF(H3&gt;13,1,0)</f>
        <v>5</v>
      </c>
      <c r="J3" s="11">
        <f t="shared" ref="J3:J8" si="1">COUNT(B3:H3)-I3</f>
        <v>1</v>
      </c>
      <c r="K3" s="35">
        <v>2</v>
      </c>
      <c r="L3" s="36">
        <f t="shared" ref="L3:L8" si="2">SUM(B3:H3)</f>
        <v>109</v>
      </c>
    </row>
    <row r="4" spans="1:12" x14ac:dyDescent="0.25">
      <c r="A4" s="25" t="s">
        <v>2</v>
      </c>
      <c r="B4" s="18">
        <v>12</v>
      </c>
      <c r="C4" s="18">
        <v>7</v>
      </c>
      <c r="D4" s="17"/>
      <c r="E4" s="18">
        <v>11</v>
      </c>
      <c r="F4" s="18">
        <v>14</v>
      </c>
      <c r="G4" s="18">
        <v>5</v>
      </c>
      <c r="H4" s="18">
        <v>19</v>
      </c>
      <c r="I4" s="10">
        <f t="shared" si="0"/>
        <v>2</v>
      </c>
      <c r="J4" s="11">
        <f t="shared" si="1"/>
        <v>4</v>
      </c>
      <c r="K4" s="35">
        <v>5</v>
      </c>
      <c r="L4" s="36">
        <f t="shared" si="2"/>
        <v>68</v>
      </c>
    </row>
    <row r="5" spans="1:12" x14ac:dyDescent="0.25">
      <c r="A5" s="25" t="s">
        <v>3</v>
      </c>
      <c r="B5" s="18">
        <v>17</v>
      </c>
      <c r="C5" s="18">
        <v>7</v>
      </c>
      <c r="D5" s="18">
        <v>16</v>
      </c>
      <c r="E5" s="17"/>
      <c r="F5" s="20">
        <v>16</v>
      </c>
      <c r="G5" s="18">
        <v>8</v>
      </c>
      <c r="H5" s="18">
        <v>22</v>
      </c>
      <c r="I5" s="10">
        <f t="shared" si="0"/>
        <v>4</v>
      </c>
      <c r="J5" s="11">
        <f t="shared" si="1"/>
        <v>2</v>
      </c>
      <c r="K5" s="1">
        <v>3</v>
      </c>
      <c r="L5" s="36">
        <f t="shared" si="2"/>
        <v>86</v>
      </c>
    </row>
    <row r="6" spans="1:12" x14ac:dyDescent="0.25">
      <c r="A6" s="25" t="s">
        <v>6</v>
      </c>
      <c r="B6" s="18">
        <v>13</v>
      </c>
      <c r="C6" s="18">
        <v>8</v>
      </c>
      <c r="D6" s="18">
        <v>13</v>
      </c>
      <c r="E6" s="20">
        <v>11</v>
      </c>
      <c r="F6" s="17"/>
      <c r="G6" s="18">
        <v>4</v>
      </c>
      <c r="H6" s="18">
        <v>18</v>
      </c>
      <c r="I6" s="10">
        <f t="shared" si="0"/>
        <v>1</v>
      </c>
      <c r="J6" s="11">
        <f t="shared" si="1"/>
        <v>5</v>
      </c>
      <c r="K6" s="1">
        <v>6</v>
      </c>
      <c r="L6" s="36">
        <f t="shared" si="2"/>
        <v>67</v>
      </c>
    </row>
    <row r="7" spans="1:12" x14ac:dyDescent="0.25">
      <c r="A7" s="25" t="s">
        <v>4</v>
      </c>
      <c r="B7" s="18">
        <v>21</v>
      </c>
      <c r="C7" s="18">
        <v>18</v>
      </c>
      <c r="D7" s="18">
        <v>22</v>
      </c>
      <c r="E7" s="18">
        <v>19</v>
      </c>
      <c r="F7" s="18">
        <v>23</v>
      </c>
      <c r="G7" s="17"/>
      <c r="H7" s="18">
        <v>26</v>
      </c>
      <c r="I7" s="10">
        <f t="shared" si="0"/>
        <v>6</v>
      </c>
      <c r="J7" s="11">
        <f t="shared" si="1"/>
        <v>0</v>
      </c>
      <c r="K7" s="1">
        <v>1</v>
      </c>
      <c r="L7" s="36">
        <f t="shared" si="2"/>
        <v>129</v>
      </c>
    </row>
    <row r="8" spans="1:12" x14ac:dyDescent="0.25">
      <c r="A8" s="25" t="s">
        <v>5</v>
      </c>
      <c r="B8" s="18">
        <v>11</v>
      </c>
      <c r="C8" s="18">
        <v>5</v>
      </c>
      <c r="D8" s="18">
        <v>8</v>
      </c>
      <c r="E8" s="18">
        <v>5</v>
      </c>
      <c r="F8" s="18">
        <v>9</v>
      </c>
      <c r="G8" s="18">
        <v>1</v>
      </c>
      <c r="H8" s="17"/>
      <c r="I8" s="10">
        <f t="shared" si="0"/>
        <v>0</v>
      </c>
      <c r="J8" s="11">
        <f t="shared" si="1"/>
        <v>6</v>
      </c>
      <c r="K8" s="1">
        <v>7</v>
      </c>
      <c r="L8" s="36">
        <f t="shared" si="2"/>
        <v>39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/>
  </sheetViews>
  <sheetFormatPr defaultRowHeight="15" x14ac:dyDescent="0.25"/>
  <cols>
    <col min="1" max="1" width="9.5703125" style="5" bestFit="1" customWidth="1"/>
    <col min="2" max="8" width="9.140625" style="1"/>
    <col min="9" max="9" width="4" style="10" customWidth="1"/>
    <col min="10" max="10" width="4.85546875" style="10" customWidth="1"/>
    <col min="11" max="11" width="2.7109375" bestFit="1" customWidth="1"/>
    <col min="12" max="12" width="4" style="32" bestFit="1" customWidth="1"/>
    <col min="13" max="13" width="5.7109375" style="1" bestFit="1" customWidth="1"/>
    <col min="14" max="14" width="4" bestFit="1" customWidth="1"/>
  </cols>
  <sheetData>
    <row r="1" spans="1:14" s="2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24" t="s">
        <v>7</v>
      </c>
      <c r="J1" s="24" t="s">
        <v>8</v>
      </c>
      <c r="K1" s="2" t="s">
        <v>13</v>
      </c>
      <c r="L1" s="2" t="s">
        <v>26</v>
      </c>
      <c r="M1" s="2" t="s">
        <v>27</v>
      </c>
    </row>
    <row r="2" spans="1:14" x14ac:dyDescent="0.25">
      <c r="A2" s="4" t="s">
        <v>0</v>
      </c>
      <c r="B2" s="12"/>
      <c r="C2" s="13">
        <f>Men!C2+Women!C2</f>
        <v>15</v>
      </c>
      <c r="D2" s="15"/>
      <c r="E2" s="13">
        <f>Men!E2+Women!E2</f>
        <v>18</v>
      </c>
      <c r="F2" s="13">
        <f>Men!F2+Women!F2</f>
        <v>22</v>
      </c>
      <c r="G2" s="13">
        <f>Men!G2+Women!G2</f>
        <v>17</v>
      </c>
      <c r="H2" s="13">
        <f>Men!H2+Women!H2</f>
        <v>27</v>
      </c>
      <c r="I2" s="10">
        <f>IF($C2&gt;27,1,0)+IF($E2&gt;27,1,0)+IF($F2&gt;27,1,0)+IF($G2&gt;27,1,0)+IF($H2&gt;27,1,0)</f>
        <v>0</v>
      </c>
      <c r="J2" s="10">
        <f>IF(B3&gt;27,1,0)+IF(B5&gt;27,1,0)+IF(B6&gt;27,1,0)+IF(B7&gt;27,1,0)+IF(B8&gt;27,1,0)</f>
        <v>4</v>
      </c>
      <c r="K2" s="10">
        <f>IF($C2=27,1,0)+IF($E2=27,1,0)+IF($F2=27,1,0)+IF($G2=27,1,0)+IF($H2=27,1,0)</f>
        <v>1</v>
      </c>
      <c r="L2" s="32">
        <f>I2+K2/2</f>
        <v>0.5</v>
      </c>
      <c r="M2" s="1" t="s">
        <v>43</v>
      </c>
      <c r="N2">
        <f>SUM(B2:H2)</f>
        <v>99</v>
      </c>
    </row>
    <row r="3" spans="1:14" x14ac:dyDescent="0.25">
      <c r="A3" s="4" t="s">
        <v>1</v>
      </c>
      <c r="B3" s="13">
        <f>Men!B3+Women!B3</f>
        <v>39</v>
      </c>
      <c r="C3" s="12"/>
      <c r="D3" s="15"/>
      <c r="E3" s="13">
        <f>Men!E3+Women!E3</f>
        <v>32</v>
      </c>
      <c r="F3" s="13">
        <f>Men!F3+Women!F3</f>
        <v>40</v>
      </c>
      <c r="G3" s="13">
        <f>Men!G3+Women!G3</f>
        <v>20</v>
      </c>
      <c r="H3" s="13">
        <f>Men!H3+Women!H3</f>
        <v>42</v>
      </c>
      <c r="I3" s="10">
        <f>IF($B3&gt;27,1,0)+IF($E3&gt;27,1,0)+IF($F3&gt;27,1,0)+IF($G3&gt;27,1,0)+IF($H3&gt;27,1,0)</f>
        <v>4</v>
      </c>
      <c r="J3" s="10">
        <f>IF(C2&gt;27,1,0)+IF(C5&gt;27,1,0)+IF(C6&gt;27,1,0)+IF(C7&gt;27,1,0)+IF(C8&gt;27,1,0)</f>
        <v>1</v>
      </c>
      <c r="K3" s="10">
        <f>IF($B3=27,1,0)+IF($E3=27,1,0)+IF($F3=27,1,0)+IF($G3=27,1,0)+IF($H3=27,1,0)</f>
        <v>0</v>
      </c>
      <c r="L3" s="32">
        <f t="shared" ref="L3:L8" si="0">I3+K3/2</f>
        <v>4</v>
      </c>
      <c r="M3" s="1">
        <v>2</v>
      </c>
      <c r="N3">
        <f t="shared" ref="N3:N8" si="1">SUM(B3:H3)</f>
        <v>173</v>
      </c>
    </row>
    <row r="4" spans="1:14" x14ac:dyDescent="0.25">
      <c r="A4" s="4" t="s">
        <v>2</v>
      </c>
      <c r="B4" s="15"/>
      <c r="C4" s="15"/>
      <c r="D4" s="26"/>
      <c r="E4" s="15"/>
      <c r="F4" s="15"/>
      <c r="G4" s="15"/>
      <c r="H4" s="15"/>
      <c r="I4" s="27"/>
      <c r="J4" s="27"/>
      <c r="K4" s="27"/>
      <c r="L4" s="81"/>
      <c r="M4" s="77"/>
      <c r="N4" s="78"/>
    </row>
    <row r="5" spans="1:14" x14ac:dyDescent="0.25">
      <c r="A5" s="4" t="s">
        <v>3</v>
      </c>
      <c r="B5" s="13">
        <f>Men!B5+Women!B5</f>
        <v>36</v>
      </c>
      <c r="C5" s="13">
        <f>Men!C5+Women!C5</f>
        <v>22</v>
      </c>
      <c r="D5" s="15"/>
      <c r="E5" s="12"/>
      <c r="F5" s="13">
        <f>Men!F5+Women!F5</f>
        <v>30</v>
      </c>
      <c r="G5" s="13">
        <f>Men!G5+Women!G5</f>
        <v>24</v>
      </c>
      <c r="H5" s="13">
        <f>Men!H5+Women!H5</f>
        <v>43</v>
      </c>
      <c r="I5" s="10">
        <f>IF($B5&gt;27,1,0)+IF($C5&gt;27,1,0)+IF($F5&gt;27,1,0)+IF($G5&gt;27,1,0)+IF($H5&gt;27,1,0)</f>
        <v>3</v>
      </c>
      <c r="J5" s="10">
        <f>IF(E2&gt;27,1,0)+IF(E3&gt;27,1,0)+IF(E6&gt;27,1,0)+IF(E7&gt;27,1,0)+IF(E8&gt;27,1,0)</f>
        <v>2</v>
      </c>
      <c r="K5" s="10">
        <f>IF($B5=27,1,0)+IF($C5=27,1,0)+IF($F5=27,1,0)+IF($G5=27,1,0)+IF($H5=27,1,0)</f>
        <v>0</v>
      </c>
      <c r="L5" s="32">
        <f t="shared" si="0"/>
        <v>3</v>
      </c>
      <c r="M5" s="1">
        <v>3</v>
      </c>
      <c r="N5">
        <f t="shared" si="1"/>
        <v>155</v>
      </c>
    </row>
    <row r="6" spans="1:14" x14ac:dyDescent="0.25">
      <c r="A6" s="4" t="s">
        <v>6</v>
      </c>
      <c r="B6" s="13">
        <f>Men!B6+Women!B6</f>
        <v>32</v>
      </c>
      <c r="C6" s="13">
        <f>Men!C6+Women!C6</f>
        <v>14</v>
      </c>
      <c r="D6" s="15"/>
      <c r="E6" s="13">
        <f>Men!E6+Women!E6</f>
        <v>24</v>
      </c>
      <c r="F6" s="12"/>
      <c r="G6" s="13">
        <f>Men!G6+Women!G6</f>
        <v>18</v>
      </c>
      <c r="H6" s="13">
        <f>Men!H6+Women!H6</f>
        <v>39</v>
      </c>
      <c r="I6" s="10">
        <f>IF($B6&gt;27,1,0)+IF($C6&gt;27,1,0)+IF($E6&gt;27,1,0)+IF($G6&gt;27,1,0)+IF($H6&gt;27,1,0)</f>
        <v>2</v>
      </c>
      <c r="J6" s="10">
        <f>IF(F2&gt;27,1,0)+IF(F3&gt;27,1,0)+IF(F5&gt;27,1,0)+IF(F7&gt;27,1,0)+IF(F8&gt;27,1,0)</f>
        <v>3</v>
      </c>
      <c r="K6" s="10">
        <f>IF($B6=27,1,0)+IF($C6=27,1,0)+IF($E6=27,1,0)+IF($G6=27,1,0)+IF($H6=27,1,0)</f>
        <v>0</v>
      </c>
      <c r="L6" s="32">
        <f t="shared" si="0"/>
        <v>2</v>
      </c>
      <c r="M6" s="1">
        <v>4</v>
      </c>
      <c r="N6">
        <f t="shared" si="1"/>
        <v>127</v>
      </c>
    </row>
    <row r="7" spans="1:14" x14ac:dyDescent="0.25">
      <c r="A7" s="4" t="s">
        <v>4</v>
      </c>
      <c r="B7" s="13">
        <f>Men!B7+Women!B7</f>
        <v>37</v>
      </c>
      <c r="C7" s="13">
        <f>Men!C7+Women!C7</f>
        <v>34</v>
      </c>
      <c r="D7" s="15"/>
      <c r="E7" s="13">
        <f>Men!E7+Women!E7</f>
        <v>30</v>
      </c>
      <c r="F7" s="13">
        <f>Men!F7+Women!F7</f>
        <v>36</v>
      </c>
      <c r="G7" s="12"/>
      <c r="H7" s="13">
        <f>Men!H7+Women!H7</f>
        <v>45</v>
      </c>
      <c r="I7" s="10">
        <f>IF($B7&gt;27,1,0)+IF($C7&gt;27,1,0)+IF($E7&gt;27,1,0)+IF($F7&gt;27,1,0)+IF($H7&gt;27,1,0)</f>
        <v>5</v>
      </c>
      <c r="J7" s="10">
        <f>IF(G2&gt;27,1,0)+IF(G3&gt;27,1,0)+IF(G5&gt;27,1,0)+IF(G6&gt;27,1,0)+IF(G8&gt;27,1,0)</f>
        <v>0</v>
      </c>
      <c r="K7" s="10">
        <f>IF($B7=27,1,0)+IF($C7=27,1,0)+IF($E7=27,1,0)+IF($F7=27,1,0)+IF($H7=27,1,0)</f>
        <v>0</v>
      </c>
      <c r="L7" s="32">
        <f t="shared" si="0"/>
        <v>5</v>
      </c>
      <c r="M7" s="1">
        <v>1</v>
      </c>
      <c r="N7">
        <f t="shared" si="1"/>
        <v>182</v>
      </c>
    </row>
    <row r="8" spans="1:14" x14ac:dyDescent="0.25">
      <c r="A8" s="4" t="s">
        <v>5</v>
      </c>
      <c r="B8" s="13">
        <f>Men!B8+Women!B8</f>
        <v>27</v>
      </c>
      <c r="C8" s="13">
        <f>Men!C8+Women!C8</f>
        <v>12</v>
      </c>
      <c r="D8" s="15"/>
      <c r="E8" s="13">
        <f>Men!E8+Women!E8</f>
        <v>11</v>
      </c>
      <c r="F8" s="13">
        <f>Men!F8+Women!F8</f>
        <v>15</v>
      </c>
      <c r="G8" s="13">
        <f>Men!G8+Women!G8</f>
        <v>9</v>
      </c>
      <c r="H8" s="12"/>
      <c r="I8" s="10">
        <f>IF($B8&gt;27,1,0)+IF($C8&gt;27,1,0)+IF($E8&gt;27,1,0)+IF($F8&gt;27,1,0)+IF($G8&gt;27,1,0)</f>
        <v>0</v>
      </c>
      <c r="J8" s="10">
        <f>IF(H2&gt;27,1,0)+IF(H3&gt;27,1,0)+IF(H5&gt;27,1,0)+IF(H6&gt;27,1,0)+IF(H7&gt;27,1,0)</f>
        <v>4</v>
      </c>
      <c r="K8" s="10">
        <f>IF($B8=27,1,0)+IF($C8=27,1,0)+IF($E8=27,1,0)+IF($F8=27,1,0)+IF($G8=27,1,0)</f>
        <v>1</v>
      </c>
      <c r="L8" s="32">
        <f t="shared" si="0"/>
        <v>0.5</v>
      </c>
      <c r="M8" s="1" t="s">
        <v>43</v>
      </c>
      <c r="N8">
        <f t="shared" si="1"/>
        <v>74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/>
  </sheetViews>
  <sheetFormatPr defaultRowHeight="15" x14ac:dyDescent="0.25"/>
  <cols>
    <col min="1" max="1" width="14.7109375" style="7" bestFit="1" customWidth="1"/>
    <col min="2" max="13" width="5.7109375" style="6" customWidth="1"/>
    <col min="14" max="15" width="4.7109375" style="8" bestFit="1" customWidth="1"/>
    <col min="16" max="16" width="3.7109375" style="8" customWidth="1"/>
    <col min="17" max="17" width="9.140625" style="9"/>
    <col min="18" max="18" width="9.140625" style="7"/>
    <col min="19" max="19" width="6.7109375" style="6" bestFit="1" customWidth="1"/>
    <col min="20" max="16384" width="9.140625" style="7"/>
  </cols>
  <sheetData>
    <row r="1" spans="1:19" s="6" customFormat="1" ht="15.75" thickBot="1" x14ac:dyDescent="0.3">
      <c r="B1" s="84" t="s">
        <v>0</v>
      </c>
      <c r="C1" s="85"/>
      <c r="D1" s="82" t="s">
        <v>1</v>
      </c>
      <c r="E1" s="85"/>
      <c r="F1" s="82" t="s">
        <v>3</v>
      </c>
      <c r="G1" s="85"/>
      <c r="H1" s="82" t="s">
        <v>6</v>
      </c>
      <c r="I1" s="85"/>
      <c r="J1" s="82" t="s">
        <v>4</v>
      </c>
      <c r="K1" s="85"/>
      <c r="L1" s="82" t="s">
        <v>5</v>
      </c>
      <c r="M1" s="83"/>
      <c r="N1" s="33" t="s">
        <v>7</v>
      </c>
      <c r="O1" s="33" t="s">
        <v>8</v>
      </c>
      <c r="P1" s="33" t="s">
        <v>9</v>
      </c>
      <c r="Q1" s="29" t="s">
        <v>10</v>
      </c>
      <c r="R1" s="6" t="s">
        <v>11</v>
      </c>
      <c r="S1" s="6" t="s">
        <v>12</v>
      </c>
    </row>
    <row r="2" spans="1:19" ht="15.75" thickTop="1" x14ac:dyDescent="0.25">
      <c r="A2" s="37" t="s">
        <v>22</v>
      </c>
      <c r="B2" s="39">
        <v>2</v>
      </c>
      <c r="C2" s="40">
        <v>1</v>
      </c>
      <c r="D2" s="43"/>
      <c r="E2" s="44"/>
      <c r="F2" s="41">
        <v>2</v>
      </c>
      <c r="G2" s="42">
        <v>1</v>
      </c>
      <c r="H2" s="41">
        <v>3</v>
      </c>
      <c r="I2" s="42">
        <v>0</v>
      </c>
      <c r="J2" s="41">
        <v>3</v>
      </c>
      <c r="K2" s="45">
        <v>0</v>
      </c>
      <c r="L2" s="46">
        <v>2</v>
      </c>
      <c r="M2" s="47">
        <v>1</v>
      </c>
      <c r="N2" s="21">
        <f>SUM(B2,D2,F2,H2,J2,L2)</f>
        <v>12</v>
      </c>
      <c r="O2" s="21">
        <f>SUM(C2,E2,G2,I2,K2,M2)</f>
        <v>3</v>
      </c>
      <c r="P2" s="22">
        <f>N2+O2</f>
        <v>15</v>
      </c>
      <c r="Q2" s="23">
        <f>IF(P2=0,0,N2/P2)</f>
        <v>0.8</v>
      </c>
      <c r="R2" s="30">
        <f>N2/15</f>
        <v>0.8</v>
      </c>
      <c r="S2" s="31" t="s">
        <v>41</v>
      </c>
    </row>
    <row r="3" spans="1:19" x14ac:dyDescent="0.25">
      <c r="A3" s="38" t="s">
        <v>25</v>
      </c>
      <c r="B3" s="54">
        <v>2</v>
      </c>
      <c r="C3" s="55">
        <v>1</v>
      </c>
      <c r="D3" s="20">
        <v>2</v>
      </c>
      <c r="E3" s="50">
        <v>1</v>
      </c>
      <c r="F3" s="20">
        <v>3</v>
      </c>
      <c r="G3" s="50">
        <v>0</v>
      </c>
      <c r="H3" s="20">
        <v>2</v>
      </c>
      <c r="I3" s="50">
        <v>1</v>
      </c>
      <c r="J3" s="63"/>
      <c r="K3" s="64"/>
      <c r="L3" s="65">
        <v>3</v>
      </c>
      <c r="M3" s="53">
        <v>0</v>
      </c>
      <c r="N3" s="21">
        <f>SUM(B3,D3,F3,H3,J3,L3)</f>
        <v>12</v>
      </c>
      <c r="O3" s="21">
        <f>SUM(C3,E3,G3,I3,K3,M3)</f>
        <v>3</v>
      </c>
      <c r="P3" s="22">
        <f>N3+O3</f>
        <v>15</v>
      </c>
      <c r="Q3" s="23">
        <f>IF(P3=0,0,N3/P3)</f>
        <v>0.8</v>
      </c>
      <c r="R3" s="30">
        <f>N3/15</f>
        <v>0.8</v>
      </c>
      <c r="S3" s="31" t="s">
        <v>41</v>
      </c>
    </row>
    <row r="4" spans="1:19" x14ac:dyDescent="0.25">
      <c r="A4" s="38" t="s">
        <v>30</v>
      </c>
      <c r="B4" s="54">
        <v>3</v>
      </c>
      <c r="C4" s="55">
        <v>0</v>
      </c>
      <c r="D4" s="58"/>
      <c r="E4" s="59"/>
      <c r="F4" s="20">
        <v>2</v>
      </c>
      <c r="G4" s="50">
        <v>1</v>
      </c>
      <c r="H4" s="20">
        <v>3</v>
      </c>
      <c r="I4" s="50">
        <v>0</v>
      </c>
      <c r="J4" s="20">
        <v>0</v>
      </c>
      <c r="K4" s="51">
        <v>3</v>
      </c>
      <c r="L4" s="52">
        <v>1</v>
      </c>
      <c r="M4" s="53">
        <v>0</v>
      </c>
      <c r="N4" s="21">
        <f>SUM(B4,D4,F4,H4,J4,L4)</f>
        <v>9</v>
      </c>
      <c r="O4" s="21">
        <f>SUM(C4,E4,G4,I4,K4,M4)</f>
        <v>4</v>
      </c>
      <c r="P4" s="22">
        <f>N4+O4</f>
        <v>13</v>
      </c>
      <c r="Q4" s="23">
        <f>IF(P4=0,0,N4/P4)</f>
        <v>0.69230769230769229</v>
      </c>
      <c r="R4" s="30">
        <f>N4/15</f>
        <v>0.6</v>
      </c>
      <c r="S4" s="31" t="s">
        <v>41</v>
      </c>
    </row>
    <row r="5" spans="1:19" x14ac:dyDescent="0.25">
      <c r="A5" s="38" t="s">
        <v>34</v>
      </c>
      <c r="B5" s="54">
        <v>3</v>
      </c>
      <c r="C5" s="55">
        <v>0</v>
      </c>
      <c r="D5" s="20">
        <v>1</v>
      </c>
      <c r="E5" s="50">
        <v>2</v>
      </c>
      <c r="F5" s="20">
        <v>2</v>
      </c>
      <c r="G5" s="50">
        <v>1</v>
      </c>
      <c r="H5" s="58"/>
      <c r="I5" s="59"/>
      <c r="J5" s="20">
        <v>1</v>
      </c>
      <c r="K5" s="51">
        <v>2</v>
      </c>
      <c r="L5" s="52">
        <v>2</v>
      </c>
      <c r="M5" s="53">
        <v>0</v>
      </c>
      <c r="N5" s="21">
        <f>SUM(B5,D5,F5,H5,J5,L5)</f>
        <v>9</v>
      </c>
      <c r="O5" s="21">
        <f>SUM(C5,E5,G5,I5,K5,M5)</f>
        <v>5</v>
      </c>
      <c r="P5" s="22">
        <f>N5+O5</f>
        <v>14</v>
      </c>
      <c r="Q5" s="23">
        <f>IF(P5=0,0,N5/P5)</f>
        <v>0.6428571428571429</v>
      </c>
      <c r="R5" s="30">
        <f>N5/15</f>
        <v>0.6</v>
      </c>
      <c r="S5" s="31" t="s">
        <v>42</v>
      </c>
    </row>
    <row r="6" spans="1:19" x14ac:dyDescent="0.25">
      <c r="A6" s="38" t="s">
        <v>17</v>
      </c>
      <c r="B6" s="54">
        <v>2</v>
      </c>
      <c r="C6" s="55">
        <v>0</v>
      </c>
      <c r="D6" s="20">
        <v>1</v>
      </c>
      <c r="E6" s="50">
        <v>2</v>
      </c>
      <c r="F6" s="58"/>
      <c r="G6" s="59"/>
      <c r="H6" s="20">
        <v>2</v>
      </c>
      <c r="I6" s="50">
        <v>1</v>
      </c>
      <c r="J6" s="20">
        <v>1</v>
      </c>
      <c r="K6" s="51">
        <v>2</v>
      </c>
      <c r="L6" s="52">
        <v>3</v>
      </c>
      <c r="M6" s="53">
        <v>0</v>
      </c>
      <c r="N6" s="21">
        <f>SUM(B6,D6,F6,H6,J6,L6)</f>
        <v>9</v>
      </c>
      <c r="O6" s="21">
        <f>SUM(C6,E6,G6,I6,K6,M6)</f>
        <v>5</v>
      </c>
      <c r="P6" s="22">
        <f>N6+O6</f>
        <v>14</v>
      </c>
      <c r="Q6" s="23">
        <f>IF(P6=0,0,N6/P6)</f>
        <v>0.6428571428571429</v>
      </c>
      <c r="R6" s="30">
        <f>N6/15</f>
        <v>0.6</v>
      </c>
      <c r="S6" s="31" t="s">
        <v>42</v>
      </c>
    </row>
    <row r="7" spans="1:19" x14ac:dyDescent="0.25">
      <c r="A7" s="38" t="s">
        <v>28</v>
      </c>
      <c r="B7" s="74">
        <v>2</v>
      </c>
      <c r="C7" s="69">
        <v>0</v>
      </c>
      <c r="D7" s="20">
        <v>2</v>
      </c>
      <c r="E7" s="50">
        <v>1</v>
      </c>
      <c r="F7" s="58"/>
      <c r="G7" s="59"/>
      <c r="H7" s="20">
        <v>2</v>
      </c>
      <c r="I7" s="50">
        <v>1</v>
      </c>
      <c r="J7" s="20">
        <v>2</v>
      </c>
      <c r="K7" s="51">
        <v>1</v>
      </c>
      <c r="L7" s="52">
        <v>0</v>
      </c>
      <c r="M7" s="53">
        <v>2</v>
      </c>
      <c r="N7" s="21">
        <f>SUM(B7,D7,F7,H7,J7,L7)</f>
        <v>8</v>
      </c>
      <c r="O7" s="21">
        <f>SUM(C7,E7,G7,I7,K7,M7)</f>
        <v>5</v>
      </c>
      <c r="P7" s="22">
        <f>N7+O7</f>
        <v>13</v>
      </c>
      <c r="Q7" s="23">
        <f>IF(P7=0,0,N7/P7)</f>
        <v>0.61538461538461542</v>
      </c>
      <c r="R7" s="30">
        <f>N7/15</f>
        <v>0.53333333333333333</v>
      </c>
      <c r="S7" s="31" t="s">
        <v>42</v>
      </c>
    </row>
    <row r="8" spans="1:19" x14ac:dyDescent="0.25">
      <c r="A8" s="38" t="s">
        <v>32</v>
      </c>
      <c r="B8" s="54">
        <v>1</v>
      </c>
      <c r="C8" s="55">
        <v>2</v>
      </c>
      <c r="D8" s="20">
        <v>2</v>
      </c>
      <c r="E8" s="50">
        <v>1</v>
      </c>
      <c r="F8" s="20">
        <v>1</v>
      </c>
      <c r="G8" s="50">
        <v>2</v>
      </c>
      <c r="H8" s="20">
        <v>2</v>
      </c>
      <c r="I8" s="50">
        <v>1</v>
      </c>
      <c r="J8" s="58"/>
      <c r="K8" s="62"/>
      <c r="L8" s="52">
        <v>3</v>
      </c>
      <c r="M8" s="53">
        <v>0</v>
      </c>
      <c r="N8" s="21">
        <f>SUM(B8,D8,F8,H8,J8,L8)</f>
        <v>9</v>
      </c>
      <c r="O8" s="21">
        <f>SUM(C8,E8,G8,I8,K8,M8)</f>
        <v>6</v>
      </c>
      <c r="P8" s="22">
        <f>N8+O8</f>
        <v>15</v>
      </c>
      <c r="Q8" s="23">
        <f>IF(P8=0,0,N8/P8)</f>
        <v>0.6</v>
      </c>
      <c r="R8" s="30">
        <f>N8/15</f>
        <v>0.6</v>
      </c>
      <c r="S8" s="31"/>
    </row>
    <row r="9" spans="1:19" x14ac:dyDescent="0.25">
      <c r="A9" s="38" t="s">
        <v>24</v>
      </c>
      <c r="B9" s="54">
        <v>1</v>
      </c>
      <c r="C9" s="55">
        <v>2</v>
      </c>
      <c r="D9" s="20">
        <v>2</v>
      </c>
      <c r="E9" s="50">
        <v>1</v>
      </c>
      <c r="F9" s="20">
        <v>2</v>
      </c>
      <c r="G9" s="50">
        <v>1</v>
      </c>
      <c r="H9" s="20">
        <v>3</v>
      </c>
      <c r="I9" s="50">
        <v>0</v>
      </c>
      <c r="J9" s="58"/>
      <c r="K9" s="62"/>
      <c r="L9" s="52">
        <v>1</v>
      </c>
      <c r="M9" s="53">
        <v>2</v>
      </c>
      <c r="N9" s="21">
        <f>SUM(B9,D9,F9,H9,J9,L9)</f>
        <v>9</v>
      </c>
      <c r="O9" s="21">
        <f>SUM(C9,E9,G9,I9,K9,M9)</f>
        <v>6</v>
      </c>
      <c r="P9" s="22">
        <f>N9+O9</f>
        <v>15</v>
      </c>
      <c r="Q9" s="23">
        <f>IF(P9=0,0,N9/P9)</f>
        <v>0.6</v>
      </c>
      <c r="R9" s="30">
        <f>N9/15</f>
        <v>0.6</v>
      </c>
      <c r="S9" s="31"/>
    </row>
    <row r="10" spans="1:19" x14ac:dyDescent="0.25">
      <c r="A10" s="38" t="s">
        <v>18</v>
      </c>
      <c r="B10" s="54">
        <v>1</v>
      </c>
      <c r="C10" s="55">
        <v>2</v>
      </c>
      <c r="D10" s="20">
        <v>0</v>
      </c>
      <c r="E10" s="50">
        <v>2</v>
      </c>
      <c r="F10" s="58"/>
      <c r="G10" s="59"/>
      <c r="H10" s="20">
        <v>3</v>
      </c>
      <c r="I10" s="50">
        <v>0</v>
      </c>
      <c r="J10" s="20">
        <v>0</v>
      </c>
      <c r="K10" s="51">
        <v>3</v>
      </c>
      <c r="L10" s="52">
        <v>3</v>
      </c>
      <c r="M10" s="53">
        <v>0</v>
      </c>
      <c r="N10" s="21">
        <f>SUM(B10,D10,F10,H10,J10,L10)</f>
        <v>7</v>
      </c>
      <c r="O10" s="21">
        <f>SUM(C10,E10,G10,I10,K10,M10)</f>
        <v>7</v>
      </c>
      <c r="P10" s="22">
        <f>N10+O10</f>
        <v>14</v>
      </c>
      <c r="Q10" s="23">
        <f>IF(P10=0,0,N10/P10)</f>
        <v>0.5</v>
      </c>
      <c r="R10" s="30">
        <f>N10/15</f>
        <v>0.46666666666666667</v>
      </c>
      <c r="S10" s="31"/>
    </row>
    <row r="11" spans="1:19" x14ac:dyDescent="0.25">
      <c r="A11" s="38" t="s">
        <v>29</v>
      </c>
      <c r="B11" s="54">
        <v>2</v>
      </c>
      <c r="C11" s="55">
        <v>1</v>
      </c>
      <c r="D11" s="58"/>
      <c r="E11" s="59"/>
      <c r="F11" s="60">
        <v>1</v>
      </c>
      <c r="G11" s="61">
        <v>2</v>
      </c>
      <c r="H11" s="20">
        <v>1</v>
      </c>
      <c r="I11" s="50">
        <v>1</v>
      </c>
      <c r="J11" s="20">
        <v>0</v>
      </c>
      <c r="K11" s="51">
        <v>1</v>
      </c>
      <c r="L11" s="52">
        <v>2</v>
      </c>
      <c r="M11" s="53">
        <v>1</v>
      </c>
      <c r="N11" s="21">
        <f>SUM(B11,D11,F11,H11,J11,L11)</f>
        <v>6</v>
      </c>
      <c r="O11" s="21">
        <f>SUM(C11,E11,G11,I11,K11,M11)</f>
        <v>6</v>
      </c>
      <c r="P11" s="22">
        <f>N11+O11</f>
        <v>12</v>
      </c>
      <c r="Q11" s="23">
        <f>IF(P11=0,0,N11/P11)</f>
        <v>0.5</v>
      </c>
      <c r="R11" s="30">
        <f>N11/15</f>
        <v>0.4</v>
      </c>
      <c r="S11" s="31"/>
    </row>
    <row r="12" spans="1:19" x14ac:dyDescent="0.25">
      <c r="A12" s="38" t="s">
        <v>19</v>
      </c>
      <c r="B12" s="48"/>
      <c r="C12" s="49"/>
      <c r="D12" s="20">
        <v>2</v>
      </c>
      <c r="E12" s="50">
        <v>1</v>
      </c>
      <c r="F12" s="20">
        <v>1</v>
      </c>
      <c r="G12" s="50">
        <v>2</v>
      </c>
      <c r="H12" s="20">
        <v>1</v>
      </c>
      <c r="I12" s="50">
        <v>2</v>
      </c>
      <c r="J12" s="20">
        <v>2</v>
      </c>
      <c r="K12" s="51">
        <v>1</v>
      </c>
      <c r="L12" s="52">
        <v>1</v>
      </c>
      <c r="M12" s="53">
        <v>2</v>
      </c>
      <c r="N12" s="21">
        <f>SUM(B12,D12,F12,H12,J12,L12)</f>
        <v>7</v>
      </c>
      <c r="O12" s="21">
        <f>SUM(C12,E12,G12,I12,K12,M12)</f>
        <v>8</v>
      </c>
      <c r="P12" s="22">
        <f>N12+O12</f>
        <v>15</v>
      </c>
      <c r="Q12" s="23">
        <f>IF(P12=0,0,N12/P12)</f>
        <v>0.46666666666666667</v>
      </c>
      <c r="R12" s="30">
        <f>N12/15</f>
        <v>0.46666666666666667</v>
      </c>
      <c r="S12" s="31"/>
    </row>
    <row r="13" spans="1:19" x14ac:dyDescent="0.25">
      <c r="A13" s="38" t="s">
        <v>35</v>
      </c>
      <c r="B13" s="54">
        <v>2</v>
      </c>
      <c r="C13" s="55">
        <v>1</v>
      </c>
      <c r="D13" s="20">
        <v>1</v>
      </c>
      <c r="E13" s="50">
        <v>2</v>
      </c>
      <c r="F13" s="20">
        <v>1</v>
      </c>
      <c r="G13" s="50">
        <v>2</v>
      </c>
      <c r="H13" s="20">
        <v>1</v>
      </c>
      <c r="I13" s="50">
        <v>2</v>
      </c>
      <c r="J13" s="20">
        <v>1</v>
      </c>
      <c r="K13" s="51">
        <v>2</v>
      </c>
      <c r="L13" s="56"/>
      <c r="M13" s="57"/>
      <c r="N13" s="21">
        <f>SUM(B13,D13,F13,H13,J13,L13)</f>
        <v>6</v>
      </c>
      <c r="O13" s="21">
        <f>SUM(C13,E13,G13,I13,K13,M13)</f>
        <v>9</v>
      </c>
      <c r="P13" s="22">
        <f>N13+O13</f>
        <v>15</v>
      </c>
      <c r="Q13" s="23">
        <f>IF(P13=0,0,N13/P13)</f>
        <v>0.4</v>
      </c>
      <c r="R13" s="30">
        <f>N13/15</f>
        <v>0.4</v>
      </c>
      <c r="S13" s="31"/>
    </row>
    <row r="14" spans="1:19" x14ac:dyDescent="0.25">
      <c r="A14" s="38" t="s">
        <v>23</v>
      </c>
      <c r="B14" s="54">
        <v>2</v>
      </c>
      <c r="C14" s="55">
        <v>1</v>
      </c>
      <c r="D14" s="20">
        <v>1</v>
      </c>
      <c r="E14" s="50">
        <v>2</v>
      </c>
      <c r="F14" s="20">
        <v>1</v>
      </c>
      <c r="G14" s="50">
        <v>2</v>
      </c>
      <c r="H14" s="20">
        <v>1</v>
      </c>
      <c r="I14" s="50">
        <v>2</v>
      </c>
      <c r="J14" s="20">
        <v>1</v>
      </c>
      <c r="K14" s="51">
        <v>2</v>
      </c>
      <c r="L14" s="56"/>
      <c r="M14" s="57"/>
      <c r="N14" s="21">
        <f>SUM(B14,D14,F14,H14,J14,L14)</f>
        <v>6</v>
      </c>
      <c r="O14" s="21">
        <f>SUM(C14,E14,G14,I14,K14,M14)</f>
        <v>9</v>
      </c>
      <c r="P14" s="22">
        <f>N14+O14</f>
        <v>15</v>
      </c>
      <c r="Q14" s="23">
        <f>IF(P14=0,0,N14/P14)</f>
        <v>0.4</v>
      </c>
      <c r="R14" s="30">
        <f>N14/15</f>
        <v>0.4</v>
      </c>
      <c r="S14" s="31"/>
    </row>
    <row r="15" spans="1:19" x14ac:dyDescent="0.25">
      <c r="A15" s="38" t="s">
        <v>14</v>
      </c>
      <c r="B15" s="54">
        <v>2</v>
      </c>
      <c r="C15" s="55">
        <v>0</v>
      </c>
      <c r="D15" s="20">
        <v>0</v>
      </c>
      <c r="E15" s="50">
        <v>3</v>
      </c>
      <c r="F15" s="20">
        <v>0</v>
      </c>
      <c r="G15" s="50">
        <v>3</v>
      </c>
      <c r="H15" s="58"/>
      <c r="I15" s="59"/>
      <c r="J15" s="20">
        <v>1</v>
      </c>
      <c r="K15" s="51">
        <v>2</v>
      </c>
      <c r="L15" s="52">
        <v>1</v>
      </c>
      <c r="M15" s="53">
        <v>2</v>
      </c>
      <c r="N15" s="21">
        <f>SUM(B15,D15,F15,H15,J15,L15)</f>
        <v>4</v>
      </c>
      <c r="O15" s="21">
        <f>SUM(C15,E15,G15,I15,K15,M15)</f>
        <v>10</v>
      </c>
      <c r="P15" s="22">
        <f>N15+O15</f>
        <v>14</v>
      </c>
      <c r="Q15" s="23">
        <f>IF(P15=0,0,N15/P15)</f>
        <v>0.2857142857142857</v>
      </c>
      <c r="R15" s="30">
        <f>N15/15</f>
        <v>0.26666666666666666</v>
      </c>
      <c r="S15" s="31"/>
    </row>
    <row r="16" spans="1:19" x14ac:dyDescent="0.25">
      <c r="A16" s="38" t="s">
        <v>36</v>
      </c>
      <c r="B16" s="66"/>
      <c r="C16" s="67"/>
      <c r="D16" s="20">
        <v>0</v>
      </c>
      <c r="E16" s="50">
        <v>3</v>
      </c>
      <c r="F16" s="20">
        <v>0</v>
      </c>
      <c r="G16" s="50">
        <v>3</v>
      </c>
      <c r="H16" s="20">
        <v>0</v>
      </c>
      <c r="I16" s="50">
        <v>1</v>
      </c>
      <c r="J16" s="20">
        <v>2</v>
      </c>
      <c r="K16" s="51">
        <v>1</v>
      </c>
      <c r="L16" s="52">
        <v>1</v>
      </c>
      <c r="M16" s="53">
        <v>2</v>
      </c>
      <c r="N16" s="21">
        <f>SUM(B16,D16,F16,H16,J16,L16)</f>
        <v>3</v>
      </c>
      <c r="O16" s="21">
        <f>SUM(C16,E16,G16,I16,K16,M16)</f>
        <v>10</v>
      </c>
      <c r="P16" s="22">
        <f>N16+O16</f>
        <v>13</v>
      </c>
      <c r="Q16" s="23">
        <f>IF(P16=0,0,N16/P16)</f>
        <v>0.23076923076923078</v>
      </c>
      <c r="R16" s="30">
        <f>N16/15</f>
        <v>0.2</v>
      </c>
      <c r="S16" s="31"/>
    </row>
    <row r="17" spans="1:19" x14ac:dyDescent="0.25">
      <c r="A17" s="38" t="s">
        <v>33</v>
      </c>
      <c r="B17" s="54">
        <v>1</v>
      </c>
      <c r="C17" s="55">
        <v>1</v>
      </c>
      <c r="D17" s="20">
        <v>1</v>
      </c>
      <c r="E17" s="50">
        <v>2</v>
      </c>
      <c r="F17" s="20">
        <v>1</v>
      </c>
      <c r="G17" s="50">
        <v>2</v>
      </c>
      <c r="H17" s="20">
        <v>0</v>
      </c>
      <c r="I17" s="50">
        <v>3</v>
      </c>
      <c r="J17" s="20">
        <v>0</v>
      </c>
      <c r="K17" s="51">
        <v>3</v>
      </c>
      <c r="L17" s="56"/>
      <c r="M17" s="57"/>
      <c r="N17" s="21">
        <f>SUM(B17,D17,F17,H17,J17,L17)</f>
        <v>3</v>
      </c>
      <c r="O17" s="21">
        <f>SUM(C17,E17,G17,I17,K17,M17)</f>
        <v>11</v>
      </c>
      <c r="P17" s="22">
        <f>N17+O17</f>
        <v>14</v>
      </c>
      <c r="Q17" s="23">
        <f>IF(P17=0,0,N17/P17)</f>
        <v>0.21428571428571427</v>
      </c>
      <c r="R17" s="30">
        <f>N17/15</f>
        <v>0.2</v>
      </c>
      <c r="S17" s="31"/>
    </row>
    <row r="18" spans="1:19" x14ac:dyDescent="0.25">
      <c r="A18" s="103" t="s">
        <v>38</v>
      </c>
      <c r="B18" s="75">
        <v>1</v>
      </c>
      <c r="C18" s="55">
        <v>0</v>
      </c>
      <c r="D18" s="72"/>
      <c r="E18" s="50"/>
      <c r="F18" s="70"/>
      <c r="G18" s="59"/>
      <c r="H18" s="72"/>
      <c r="I18" s="50"/>
      <c r="J18" s="72"/>
      <c r="K18" s="51"/>
      <c r="L18" s="73"/>
      <c r="M18" s="53"/>
      <c r="N18" s="21">
        <f>SUM(B18,D18,F18,H18,J18,L18)</f>
        <v>1</v>
      </c>
      <c r="O18" s="21">
        <f>SUM(C18,E18,G18,I18,K18,M18)</f>
        <v>0</v>
      </c>
      <c r="P18" s="22">
        <f>N18+O18</f>
        <v>1</v>
      </c>
      <c r="Q18" s="23">
        <f>IF(P18=0,"",N18/P18)</f>
        <v>1</v>
      </c>
      <c r="R18" s="30">
        <f>N18/15</f>
        <v>6.6666666666666666E-2</v>
      </c>
      <c r="S18" s="31"/>
    </row>
    <row r="19" spans="1:19" x14ac:dyDescent="0.25">
      <c r="A19" s="103" t="s">
        <v>16</v>
      </c>
      <c r="B19" s="54">
        <v>1</v>
      </c>
      <c r="C19" s="55">
        <v>1</v>
      </c>
      <c r="D19" s="20"/>
      <c r="E19" s="50"/>
      <c r="F19" s="20"/>
      <c r="G19" s="50"/>
      <c r="H19" s="58"/>
      <c r="I19" s="59"/>
      <c r="J19" s="20">
        <v>0</v>
      </c>
      <c r="K19" s="51">
        <v>2</v>
      </c>
      <c r="L19" s="52">
        <v>3</v>
      </c>
      <c r="M19" s="53">
        <v>0</v>
      </c>
      <c r="N19" s="21">
        <f>SUM(B19,D19,F19,H19,J19,L19)</f>
        <v>4</v>
      </c>
      <c r="O19" s="21">
        <f>SUM(C19,E19,G19,I19,K19,M19)</f>
        <v>3</v>
      </c>
      <c r="P19" s="22">
        <f>N19+O19</f>
        <v>7</v>
      </c>
      <c r="Q19" s="23">
        <f>IF(P19=0,0,N19/P19)</f>
        <v>0.5714285714285714</v>
      </c>
      <c r="R19" s="30">
        <f>N19/15</f>
        <v>0.26666666666666666</v>
      </c>
      <c r="S19" s="31"/>
    </row>
    <row r="20" spans="1:19" x14ac:dyDescent="0.25">
      <c r="A20" s="103" t="s">
        <v>31</v>
      </c>
      <c r="B20" s="68"/>
      <c r="C20" s="69"/>
      <c r="D20" s="70"/>
      <c r="E20" s="59"/>
      <c r="F20" s="71"/>
      <c r="G20" s="61"/>
      <c r="H20" s="71">
        <v>1</v>
      </c>
      <c r="I20" s="61">
        <v>0</v>
      </c>
      <c r="J20" s="72">
        <v>0</v>
      </c>
      <c r="K20" s="51">
        <v>2</v>
      </c>
      <c r="L20" s="73">
        <v>1</v>
      </c>
      <c r="M20" s="53">
        <v>1</v>
      </c>
      <c r="N20" s="21">
        <f>SUM(B20,D20,F20,H20,J20,L20)</f>
        <v>2</v>
      </c>
      <c r="O20" s="21">
        <f>SUM(C20,E20,G20,I20,K20,M20)</f>
        <v>3</v>
      </c>
      <c r="P20" s="22">
        <f>N20+O20</f>
        <v>5</v>
      </c>
      <c r="Q20" s="23">
        <f>IF(P20=0,0,N20/P20)</f>
        <v>0.4</v>
      </c>
      <c r="R20" s="30">
        <f>N20/15</f>
        <v>0.13333333333333333</v>
      </c>
      <c r="S20" s="31"/>
    </row>
    <row r="21" spans="1:19" x14ac:dyDescent="0.25">
      <c r="A21" s="103" t="s">
        <v>21</v>
      </c>
      <c r="B21" s="79"/>
      <c r="C21" s="80"/>
      <c r="D21" s="20"/>
      <c r="E21" s="50"/>
      <c r="F21" s="20">
        <v>2</v>
      </c>
      <c r="G21" s="50">
        <v>1</v>
      </c>
      <c r="H21" s="20">
        <v>0</v>
      </c>
      <c r="I21" s="50">
        <v>3</v>
      </c>
      <c r="J21" s="20">
        <v>1</v>
      </c>
      <c r="K21" s="51">
        <v>1</v>
      </c>
      <c r="L21" s="52"/>
      <c r="M21" s="53"/>
      <c r="N21" s="21">
        <f>SUM(B21,D21,F21,H21,J21,L21)</f>
        <v>3</v>
      </c>
      <c r="O21" s="21">
        <f>SUM(C21,E21,G21,I21,K21,M21)</f>
        <v>5</v>
      </c>
      <c r="P21" s="22">
        <f>N21+O21</f>
        <v>8</v>
      </c>
      <c r="Q21" s="23">
        <f>IF(P21=0,0,N21/P21)</f>
        <v>0.375</v>
      </c>
      <c r="R21" s="30">
        <f>N21/15</f>
        <v>0.2</v>
      </c>
      <c r="S21" s="31"/>
    </row>
    <row r="22" spans="1:19" x14ac:dyDescent="0.25">
      <c r="A22" s="103" t="s">
        <v>20</v>
      </c>
      <c r="B22" s="48"/>
      <c r="C22" s="49"/>
      <c r="D22" s="20">
        <v>0</v>
      </c>
      <c r="E22" s="50">
        <v>3</v>
      </c>
      <c r="F22" s="20"/>
      <c r="G22" s="50"/>
      <c r="H22" s="20">
        <v>1</v>
      </c>
      <c r="I22" s="50">
        <v>1</v>
      </c>
      <c r="J22" s="20">
        <v>0</v>
      </c>
      <c r="K22" s="51">
        <v>1</v>
      </c>
      <c r="L22" s="52">
        <v>2</v>
      </c>
      <c r="M22" s="53">
        <v>1</v>
      </c>
      <c r="N22" s="21">
        <f>SUM(B22,D22,F22,H22,J22,L22)</f>
        <v>3</v>
      </c>
      <c r="O22" s="21">
        <f>SUM(C22,E22,G22,I22,K22,M22)</f>
        <v>6</v>
      </c>
      <c r="P22" s="22">
        <f>N22+O22</f>
        <v>9</v>
      </c>
      <c r="Q22" s="23">
        <f>IF(P22=0,0,N22/P22)</f>
        <v>0.33333333333333331</v>
      </c>
      <c r="R22" s="30">
        <f>N22/15</f>
        <v>0.2</v>
      </c>
      <c r="S22" s="31"/>
    </row>
    <row r="23" spans="1:19" x14ac:dyDescent="0.25">
      <c r="A23" s="103" t="s">
        <v>37</v>
      </c>
      <c r="B23" s="54">
        <v>0</v>
      </c>
      <c r="C23" s="55">
        <v>1</v>
      </c>
      <c r="D23" s="20">
        <v>1</v>
      </c>
      <c r="E23" s="50">
        <v>0</v>
      </c>
      <c r="F23" s="58"/>
      <c r="G23" s="59"/>
      <c r="H23" s="20"/>
      <c r="I23" s="50"/>
      <c r="J23" s="20"/>
      <c r="K23" s="51"/>
      <c r="L23" s="52">
        <v>0</v>
      </c>
      <c r="M23" s="53">
        <v>1</v>
      </c>
      <c r="N23" s="21">
        <f>SUM(B23,D23,F23,H23,J23,L23)</f>
        <v>1</v>
      </c>
      <c r="O23" s="21">
        <f>SUM(C23,E23,G23,I23,K23,M23)</f>
        <v>2</v>
      </c>
      <c r="P23" s="22">
        <f>N23+O23</f>
        <v>3</v>
      </c>
      <c r="Q23" s="23">
        <f>IF(P23=0,0,N23/P23)</f>
        <v>0.33333333333333331</v>
      </c>
      <c r="R23" s="30">
        <f>N23/15</f>
        <v>6.6666666666666666E-2</v>
      </c>
      <c r="S23" s="31"/>
    </row>
    <row r="24" spans="1:19" x14ac:dyDescent="0.25">
      <c r="A24" s="103" t="s">
        <v>15</v>
      </c>
      <c r="B24" s="54">
        <v>1</v>
      </c>
      <c r="C24" s="55">
        <v>0</v>
      </c>
      <c r="D24" s="20">
        <v>0</v>
      </c>
      <c r="E24" s="50">
        <v>3</v>
      </c>
      <c r="F24" s="20">
        <v>0</v>
      </c>
      <c r="G24" s="50">
        <v>3</v>
      </c>
      <c r="H24" s="58"/>
      <c r="I24" s="59"/>
      <c r="J24" s="20">
        <v>0</v>
      </c>
      <c r="K24" s="51">
        <v>1</v>
      </c>
      <c r="L24" s="52">
        <v>1</v>
      </c>
      <c r="M24" s="53">
        <v>0</v>
      </c>
      <c r="N24" s="21">
        <f>SUM(B24,D24,F24,H24,J24,L24)</f>
        <v>2</v>
      </c>
      <c r="O24" s="21">
        <f>SUM(C24,E24,G24,I24,K24,M24)</f>
        <v>7</v>
      </c>
      <c r="P24" s="22">
        <f>N24+O24</f>
        <v>9</v>
      </c>
      <c r="Q24" s="23">
        <f>IF(P24=0,0,N24/P24)</f>
        <v>0.22222222222222221</v>
      </c>
      <c r="R24" s="30">
        <f>N24/15</f>
        <v>0.13333333333333333</v>
      </c>
      <c r="S24" s="31"/>
    </row>
    <row r="25" spans="1:19" x14ac:dyDescent="0.25">
      <c r="A25" s="103" t="s">
        <v>40</v>
      </c>
      <c r="B25" s="68">
        <v>0</v>
      </c>
      <c r="C25" s="69">
        <v>1</v>
      </c>
      <c r="D25" s="72"/>
      <c r="E25" s="50"/>
      <c r="F25" s="72"/>
      <c r="G25" s="50"/>
      <c r="H25" s="71"/>
      <c r="I25" s="61"/>
      <c r="J25" s="71"/>
      <c r="K25" s="86"/>
      <c r="L25" s="87"/>
      <c r="M25" s="57"/>
      <c r="N25" s="21">
        <f>SUM(B25,D25,F25,H25,J25,L25)</f>
        <v>0</v>
      </c>
      <c r="O25" s="21">
        <f>SUM(C25,E25,G25,I25,K25,M25)</f>
        <v>1</v>
      </c>
      <c r="P25" s="22">
        <f>N25+O25</f>
        <v>1</v>
      </c>
      <c r="Q25" s="23">
        <f>IF(P25=0,"",N25/P25)</f>
        <v>0</v>
      </c>
      <c r="R25" s="30">
        <f>N25/15</f>
        <v>0</v>
      </c>
      <c r="S25" s="31"/>
    </row>
    <row r="26" spans="1:19" x14ac:dyDescent="0.25">
      <c r="A26" s="103" t="s">
        <v>39</v>
      </c>
      <c r="B26" s="68">
        <v>0</v>
      </c>
      <c r="C26" s="69">
        <v>1</v>
      </c>
      <c r="D26" s="72"/>
      <c r="E26" s="50"/>
      <c r="F26" s="71"/>
      <c r="G26" s="61"/>
      <c r="H26" s="70"/>
      <c r="I26" s="59"/>
      <c r="J26" s="72"/>
      <c r="K26" s="51"/>
      <c r="L26" s="73"/>
      <c r="M26" s="76"/>
      <c r="N26" s="21">
        <f>SUM(B26,D26,F26,H26,J26,L26)</f>
        <v>0</v>
      </c>
      <c r="O26" s="21">
        <f>SUM(C26,E26,G26,I26,K26,M26)</f>
        <v>1</v>
      </c>
      <c r="P26" s="22">
        <f>N26+O26</f>
        <v>1</v>
      </c>
      <c r="Q26" s="23">
        <f>IF(P26=0,"",N26/P26)</f>
        <v>0</v>
      </c>
      <c r="R26" s="30">
        <f>N26/15</f>
        <v>0</v>
      </c>
      <c r="S26" s="31"/>
    </row>
    <row r="27" spans="1:19" x14ac:dyDescent="0.25">
      <c r="A27" s="38"/>
      <c r="B27" s="89"/>
      <c r="C27" s="90"/>
      <c r="D27" s="91"/>
      <c r="E27" s="92"/>
      <c r="F27" s="91"/>
      <c r="G27" s="92"/>
      <c r="H27" s="91"/>
      <c r="I27" s="92"/>
      <c r="J27" s="91"/>
      <c r="K27" s="93"/>
      <c r="L27" s="94"/>
      <c r="M27" s="95"/>
      <c r="N27" s="21">
        <f>SUM(B27,D27,F27,H27,J27,L27)</f>
        <v>0</v>
      </c>
      <c r="O27" s="21">
        <f>SUM(C27,E27,G27,I27,K27,M27)</f>
        <v>0</v>
      </c>
      <c r="P27" s="22">
        <f>N27+O27</f>
        <v>0</v>
      </c>
      <c r="Q27" s="23">
        <f>IF(P27=0,0,N27/P27)</f>
        <v>0</v>
      </c>
      <c r="R27" s="30">
        <f>N27/15</f>
        <v>0</v>
      </c>
      <c r="S27" s="31"/>
    </row>
    <row r="28" spans="1:19" x14ac:dyDescent="0.25">
      <c r="A28" s="38"/>
      <c r="B28" s="89"/>
      <c r="C28" s="90"/>
      <c r="D28" s="91"/>
      <c r="E28" s="92"/>
      <c r="F28" s="91"/>
      <c r="G28" s="92"/>
      <c r="H28" s="91"/>
      <c r="I28" s="92"/>
      <c r="J28" s="91"/>
      <c r="K28" s="93"/>
      <c r="L28" s="94"/>
      <c r="M28" s="95"/>
      <c r="N28" s="21">
        <f>SUM(B28,D28,F28,H28,J28,L28)</f>
        <v>0</v>
      </c>
      <c r="O28" s="21">
        <f>SUM(C28,E28,G28,I28,K28,M28)</f>
        <v>0</v>
      </c>
      <c r="P28" s="22">
        <f>N28+O28</f>
        <v>0</v>
      </c>
      <c r="Q28" s="23">
        <f>IF(P28=0,0,N28/P28)</f>
        <v>0</v>
      </c>
      <c r="R28" s="30">
        <f>N28/15</f>
        <v>0</v>
      </c>
      <c r="S28" s="31"/>
    </row>
    <row r="29" spans="1:19" ht="15.75" thickBot="1" x14ac:dyDescent="0.3">
      <c r="A29" s="88"/>
      <c r="B29" s="96"/>
      <c r="C29" s="97"/>
      <c r="D29" s="98"/>
      <c r="E29" s="99"/>
      <c r="F29" s="98"/>
      <c r="G29" s="99"/>
      <c r="H29" s="98"/>
      <c r="I29" s="99"/>
      <c r="J29" s="98"/>
      <c r="K29" s="100"/>
      <c r="L29" s="101"/>
      <c r="M29" s="102"/>
      <c r="N29" s="21">
        <f>SUM(B29,D29,F29,H29,J29,L29)</f>
        <v>0</v>
      </c>
      <c r="O29" s="21">
        <f>SUM(C29,E29,G29,I29,K29,M29)</f>
        <v>0</v>
      </c>
      <c r="P29" s="22">
        <f>N29+O29</f>
        <v>0</v>
      </c>
      <c r="Q29" s="23">
        <f>IF(P29=0,0,N29/P29)</f>
        <v>0</v>
      </c>
      <c r="R29" s="30">
        <f>N29/15</f>
        <v>0</v>
      </c>
      <c r="S29" s="31"/>
    </row>
    <row r="30" spans="1:19" x14ac:dyDescent="0.25">
      <c r="N30" s="8">
        <f>SUM(N2:N29)</f>
        <v>135</v>
      </c>
      <c r="O30" s="8">
        <f>SUM(O2:O29)</f>
        <v>135</v>
      </c>
    </row>
  </sheetData>
  <sortState ref="A18:R26">
    <sortCondition descending="1" ref="Q18:Q26"/>
    <sortCondition ref="A18:A26"/>
  </sortState>
  <mergeCells count="6">
    <mergeCell ref="L1:M1"/>
    <mergeCell ref="B1:C1"/>
    <mergeCell ref="D1:E1"/>
    <mergeCell ref="F1:G1"/>
    <mergeCell ref="H1:I1"/>
    <mergeCell ref="J1:K1"/>
  </mergeCells>
  <printOptions horizontalCentered="1"/>
  <pageMargins left="0.45" right="0.45" top="0.75" bottom="0.5" header="0.3" footer="0.3"/>
  <pageSetup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Men</vt:lpstr>
      <vt:lpstr>Women</vt:lpstr>
      <vt:lpstr>Combined</vt:lpstr>
      <vt:lpstr>Men's Epee</vt:lpstr>
      <vt:lpstr>'Men''s Epee'!Print_Area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Masin</dc:creator>
  <cp:lastModifiedBy>George Masin</cp:lastModifiedBy>
  <cp:lastPrinted>2013-03-03T22:14:20Z</cp:lastPrinted>
  <dcterms:created xsi:type="dcterms:W3CDTF">2009-02-09T18:39:11Z</dcterms:created>
  <dcterms:modified xsi:type="dcterms:W3CDTF">2013-03-03T22:14:33Z</dcterms:modified>
</cp:coreProperties>
</file>